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435"/>
  </bookViews>
  <sheets>
    <sheet name="21-22 (кырг)" sheetId="2" r:id="rId1"/>
  </sheets>
  <calcPr calcId="144525"/>
</workbook>
</file>

<file path=xl/calcChain.xml><?xml version="1.0" encoding="utf-8"?>
<calcChain xmlns="http://schemas.openxmlformats.org/spreadsheetml/2006/main">
  <c r="F179" i="2" l="1"/>
  <c r="E179" i="2"/>
  <c r="F258" i="2" l="1"/>
  <c r="E258" i="2"/>
  <c r="H257" i="2"/>
  <c r="H259" i="2"/>
  <c r="H258" i="2" l="1"/>
  <c r="H221" i="2" l="1"/>
  <c r="H222" i="2"/>
  <c r="H208" i="2"/>
  <c r="H209" i="2"/>
  <c r="H177" i="2"/>
  <c r="H178" i="2"/>
  <c r="E172" i="2"/>
  <c r="H170" i="2"/>
  <c r="H171" i="2"/>
  <c r="H153" i="2"/>
  <c r="H154" i="2"/>
  <c r="E148" i="2"/>
  <c r="H146" i="2"/>
  <c r="H147" i="2"/>
  <c r="H140" i="2" l="1"/>
  <c r="H141" i="2"/>
  <c r="E119" i="2"/>
  <c r="F119" i="2"/>
  <c r="H118" i="2"/>
  <c r="F68" i="2"/>
  <c r="E68" i="2"/>
  <c r="H67" i="2"/>
  <c r="H119" i="2" l="1"/>
  <c r="H68" i="2"/>
  <c r="F51" i="2"/>
  <c r="E51" i="2"/>
  <c r="C50" i="2"/>
  <c r="D50" i="2"/>
  <c r="H50" i="2"/>
  <c r="F42" i="2"/>
  <c r="E42" i="2"/>
  <c r="H41" i="2"/>
  <c r="F30" i="2"/>
  <c r="E30" i="2"/>
  <c r="H29" i="2"/>
  <c r="H31" i="2"/>
  <c r="F13" i="2"/>
  <c r="E13" i="2"/>
  <c r="H11" i="2"/>
  <c r="H12" i="2"/>
  <c r="H15" i="2"/>
  <c r="F17" i="2"/>
  <c r="E17" i="2"/>
  <c r="H42" i="2" l="1"/>
  <c r="H51" i="2"/>
  <c r="H13" i="2"/>
  <c r="H30" i="2"/>
  <c r="E22" i="2"/>
  <c r="H17" i="2"/>
  <c r="H16" i="2"/>
  <c r="F9" i="2"/>
  <c r="H7" i="2" l="1"/>
  <c r="F249" i="2" l="1"/>
  <c r="E249" i="2"/>
  <c r="F243" i="2"/>
  <c r="E243" i="2"/>
  <c r="F238" i="2"/>
  <c r="E238" i="2"/>
  <c r="F226" i="2"/>
  <c r="E226" i="2"/>
  <c r="F223" i="2"/>
  <c r="E223" i="2"/>
  <c r="F216" i="2"/>
  <c r="E216" i="2"/>
  <c r="F210" i="2"/>
  <c r="E210" i="2"/>
  <c r="F204" i="2"/>
  <c r="E204" i="2"/>
  <c r="F201" i="2"/>
  <c r="E201" i="2"/>
  <c r="F195" i="2"/>
  <c r="E195" i="2"/>
  <c r="F192" i="2"/>
  <c r="E192" i="2"/>
  <c r="F172" i="2"/>
  <c r="F168" i="2"/>
  <c r="E168" i="2"/>
  <c r="F163" i="2"/>
  <c r="E163" i="2"/>
  <c r="F155" i="2"/>
  <c r="E155" i="2"/>
  <c r="F148" i="2"/>
  <c r="F138" i="2"/>
  <c r="E138" i="2"/>
  <c r="F134" i="2"/>
  <c r="E134" i="2"/>
  <c r="F130" i="2"/>
  <c r="E130" i="2"/>
  <c r="F127" i="2"/>
  <c r="E127" i="2"/>
  <c r="H122" i="2"/>
  <c r="F124" i="2"/>
  <c r="E124" i="2"/>
  <c r="A115" i="2"/>
  <c r="H109" i="2"/>
  <c r="H110" i="2"/>
  <c r="F104" i="2"/>
  <c r="F113" i="2" s="1"/>
  <c r="E104" i="2"/>
  <c r="E113" i="2" s="1"/>
  <c r="H90" i="2"/>
  <c r="H91" i="2"/>
  <c r="H87" i="2"/>
  <c r="H88" i="2"/>
  <c r="F89" i="2"/>
  <c r="E89" i="2"/>
  <c r="F85" i="2"/>
  <c r="E85" i="2"/>
  <c r="E95" i="2" s="1"/>
  <c r="H83" i="2"/>
  <c r="H84" i="2"/>
  <c r="A78" i="2"/>
  <c r="F74" i="2"/>
  <c r="E74" i="2"/>
  <c r="F65" i="2"/>
  <c r="E65" i="2"/>
  <c r="A59" i="2"/>
  <c r="A60" i="2" s="1"/>
  <c r="A61" i="2" s="1"/>
  <c r="A62" i="2" s="1"/>
  <c r="F56" i="2"/>
  <c r="E56" i="2"/>
  <c r="F48" i="2"/>
  <c r="E48" i="2"/>
  <c r="H46" i="2"/>
  <c r="H47" i="2"/>
  <c r="A40" i="2"/>
  <c r="F75" i="2" l="1"/>
  <c r="E75" i="2"/>
  <c r="F57" i="2"/>
  <c r="E57" i="2"/>
  <c r="A41" i="2"/>
  <c r="F95" i="2"/>
  <c r="A25" i="2"/>
  <c r="A26" i="2" s="1"/>
  <c r="A27" i="2" s="1"/>
  <c r="A42" i="2" l="1"/>
  <c r="G41" i="2"/>
  <c r="A43" i="2" l="1"/>
  <c r="A44" i="2" s="1"/>
  <c r="A45" i="2" s="1"/>
  <c r="A46" i="2" s="1"/>
  <c r="G42" i="2"/>
  <c r="G46" i="2" l="1"/>
  <c r="A47" i="2"/>
  <c r="E9" i="2"/>
  <c r="E23" i="2" s="1"/>
  <c r="F22" i="2"/>
  <c r="F23" i="2" s="1"/>
  <c r="G47" i="2" l="1"/>
  <c r="A48" i="2"/>
  <c r="A49" i="2" s="1"/>
  <c r="H264" i="2"/>
  <c r="F263" i="2"/>
  <c r="E263" i="2"/>
  <c r="H262" i="2"/>
  <c r="H261" i="2"/>
  <c r="H260" i="2"/>
  <c r="H256" i="2"/>
  <c r="H255" i="2"/>
  <c r="H254" i="2"/>
  <c r="H253" i="2"/>
  <c r="F252" i="2"/>
  <c r="E252" i="2"/>
  <c r="H251" i="2"/>
  <c r="H250" i="2"/>
  <c r="H248" i="2"/>
  <c r="H247" i="2"/>
  <c r="H246" i="2"/>
  <c r="H245" i="2"/>
  <c r="H244" i="2"/>
  <c r="H242" i="2"/>
  <c r="H241" i="2"/>
  <c r="A241" i="2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H240" i="2"/>
  <c r="H237" i="2"/>
  <c r="H236" i="2"/>
  <c r="H235" i="2"/>
  <c r="H234" i="2"/>
  <c r="H233" i="2"/>
  <c r="H232" i="2"/>
  <c r="F231" i="2"/>
  <c r="F239" i="2" s="1"/>
  <c r="E231" i="2"/>
  <c r="E239" i="2" s="1"/>
  <c r="H230" i="2"/>
  <c r="H229" i="2"/>
  <c r="H228" i="2"/>
  <c r="H227" i="2"/>
  <c r="H225" i="2"/>
  <c r="H224" i="2"/>
  <c r="H220" i="2"/>
  <c r="H219" i="2"/>
  <c r="H218" i="2"/>
  <c r="H217" i="2"/>
  <c r="H215" i="2"/>
  <c r="H214" i="2"/>
  <c r="A214" i="2"/>
  <c r="A215" i="2" s="1"/>
  <c r="A216" i="2" s="1"/>
  <c r="A217" i="2" s="1"/>
  <c r="A218" i="2" s="1"/>
  <c r="A219" i="2" s="1"/>
  <c r="A220" i="2" s="1"/>
  <c r="H207" i="2"/>
  <c r="H206" i="2"/>
  <c r="H203" i="2"/>
  <c r="H202" i="2"/>
  <c r="H200" i="2"/>
  <c r="H199" i="2"/>
  <c r="H198" i="2"/>
  <c r="H197" i="2"/>
  <c r="H196" i="2"/>
  <c r="H194" i="2"/>
  <c r="H193" i="2"/>
  <c r="H191" i="2"/>
  <c r="H190" i="2"/>
  <c r="H189" i="2"/>
  <c r="H188" i="2"/>
  <c r="F187" i="2"/>
  <c r="E187" i="2"/>
  <c r="H186" i="2"/>
  <c r="H185" i="2"/>
  <c r="F184" i="2"/>
  <c r="F211" i="2" s="1"/>
  <c r="E184" i="2"/>
  <c r="E211" i="2" s="1"/>
  <c r="H183" i="2"/>
  <c r="H182" i="2"/>
  <c r="H181" i="2"/>
  <c r="H180" i="2"/>
  <c r="H176" i="2"/>
  <c r="A176" i="2"/>
  <c r="A177" i="2" s="1"/>
  <c r="H173" i="2"/>
  <c r="H169" i="2"/>
  <c r="H167" i="2"/>
  <c r="H166" i="2"/>
  <c r="H165" i="2"/>
  <c r="H164" i="2"/>
  <c r="H162" i="2"/>
  <c r="H161" i="2"/>
  <c r="F160" i="2"/>
  <c r="F174" i="2" s="1"/>
  <c r="E160" i="2"/>
  <c r="E174" i="2" s="1"/>
  <c r="H159" i="2"/>
  <c r="H158" i="2"/>
  <c r="H157" i="2"/>
  <c r="H156" i="2"/>
  <c r="H152" i="2"/>
  <c r="H151" i="2"/>
  <c r="H150" i="2"/>
  <c r="H149" i="2"/>
  <c r="H145" i="2"/>
  <c r="A145" i="2"/>
  <c r="F142" i="2"/>
  <c r="F143" i="2" s="1"/>
  <c r="E142" i="2"/>
  <c r="E143" i="2" s="1"/>
  <c r="H139" i="2"/>
  <c r="H137" i="2"/>
  <c r="H136" i="2"/>
  <c r="H135" i="2"/>
  <c r="H133" i="2"/>
  <c r="H132" i="2"/>
  <c r="H131" i="2"/>
  <c r="H129" i="2"/>
  <c r="H128" i="2"/>
  <c r="H126" i="2"/>
  <c r="H125" i="2"/>
  <c r="H123" i="2"/>
  <c r="H121" i="2"/>
  <c r="H120" i="2"/>
  <c r="H117" i="2"/>
  <c r="H116" i="2"/>
  <c r="A116" i="2"/>
  <c r="A117" i="2" s="1"/>
  <c r="H112" i="2"/>
  <c r="H111" i="2"/>
  <c r="H108" i="2"/>
  <c r="H107" i="2"/>
  <c r="H106" i="2"/>
  <c r="H105" i="2"/>
  <c r="H103" i="2"/>
  <c r="H102" i="2"/>
  <c r="H101" i="2"/>
  <c r="H100" i="2"/>
  <c r="H99" i="2"/>
  <c r="H98" i="2"/>
  <c r="H97" i="2"/>
  <c r="A97" i="2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H94" i="2"/>
  <c r="H93" i="2"/>
  <c r="H92" i="2"/>
  <c r="H89" i="2"/>
  <c r="H86" i="2"/>
  <c r="H82" i="2"/>
  <c r="H81" i="2"/>
  <c r="H80" i="2"/>
  <c r="H79" i="2"/>
  <c r="H73" i="2"/>
  <c r="H72" i="2"/>
  <c r="H71" i="2"/>
  <c r="H70" i="2"/>
  <c r="H69" i="2"/>
  <c r="H66" i="2"/>
  <c r="H64" i="2"/>
  <c r="H63" i="2"/>
  <c r="A63" i="2"/>
  <c r="A64" i="2" s="1"/>
  <c r="A65" i="2" s="1"/>
  <c r="A66" i="2" s="1"/>
  <c r="H55" i="2"/>
  <c r="H54" i="2"/>
  <c r="H49" i="2"/>
  <c r="F37" i="2"/>
  <c r="F38" i="2" s="1"/>
  <c r="F76" i="2" s="1"/>
  <c r="E37" i="2"/>
  <c r="H36" i="2"/>
  <c r="H35" i="2"/>
  <c r="H34" i="2"/>
  <c r="H33" i="2"/>
  <c r="H32" i="2"/>
  <c r="H28" i="2"/>
  <c r="H27" i="2"/>
  <c r="H21" i="2"/>
  <c r="H20" i="2"/>
  <c r="H19" i="2"/>
  <c r="H14" i="2"/>
  <c r="H8" i="2"/>
  <c r="A7" i="2"/>
  <c r="E212" i="2" l="1"/>
  <c r="F212" i="2"/>
  <c r="E265" i="2"/>
  <c r="E266" i="2" s="1"/>
  <c r="F265" i="2"/>
  <c r="F266" i="2" s="1"/>
  <c r="A257" i="2"/>
  <c r="A221" i="2"/>
  <c r="A178" i="2"/>
  <c r="G178" i="2" s="1"/>
  <c r="G177" i="2"/>
  <c r="A146" i="2"/>
  <c r="A120" i="2"/>
  <c r="A121" i="2" s="1"/>
  <c r="A122" i="2" s="1"/>
  <c r="A118" i="2"/>
  <c r="A67" i="2"/>
  <c r="A50" i="2"/>
  <c r="E38" i="2"/>
  <c r="E76" i="2" s="1"/>
  <c r="A8" i="2"/>
  <c r="A9" i="2" s="1"/>
  <c r="A10" i="2" s="1"/>
  <c r="G7" i="2"/>
  <c r="A179" i="2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111" i="2"/>
  <c r="A112" i="2" s="1"/>
  <c r="A113" i="2" s="1"/>
  <c r="A109" i="2"/>
  <c r="H134" i="2"/>
  <c r="A79" i="2"/>
  <c r="A80" i="2" s="1"/>
  <c r="A81" i="2" s="1"/>
  <c r="A82" i="2" s="1"/>
  <c r="H65" i="2"/>
  <c r="H160" i="2"/>
  <c r="H249" i="2"/>
  <c r="H252" i="2"/>
  <c r="H148" i="2"/>
  <c r="H52" i="2"/>
  <c r="G145" i="2"/>
  <c r="H168" i="2"/>
  <c r="H61" i="2"/>
  <c r="H45" i="2"/>
  <c r="H179" i="2"/>
  <c r="H192" i="2"/>
  <c r="H195" i="2"/>
  <c r="H18" i="2"/>
  <c r="H204" i="2"/>
  <c r="H48" i="2"/>
  <c r="H62" i="2"/>
  <c r="H142" i="2"/>
  <c r="H163" i="2"/>
  <c r="H210" i="2"/>
  <c r="H226" i="2"/>
  <c r="H40" i="2"/>
  <c r="H56" i="2"/>
  <c r="H113" i="2"/>
  <c r="H124" i="2"/>
  <c r="H127" i="2"/>
  <c r="H201" i="2"/>
  <c r="H231" i="2"/>
  <c r="H238" i="2"/>
  <c r="H10" i="2"/>
  <c r="H26" i="2"/>
  <c r="H60" i="2"/>
  <c r="H74" i="2"/>
  <c r="H104" i="2"/>
  <c r="H155" i="2"/>
  <c r="H184" i="2"/>
  <c r="H187" i="2"/>
  <c r="H216" i="2"/>
  <c r="H263" i="2"/>
  <c r="H205" i="2"/>
  <c r="H85" i="2"/>
  <c r="G97" i="2"/>
  <c r="H22" i="2"/>
  <c r="H37" i="2"/>
  <c r="H43" i="2"/>
  <c r="H44" i="2"/>
  <c r="H138" i="2"/>
  <c r="H172" i="2"/>
  <c r="H115" i="2"/>
  <c r="H9" i="2"/>
  <c r="G98" i="2"/>
  <c r="H223" i="2"/>
  <c r="H25" i="2"/>
  <c r="H95" i="2"/>
  <c r="H78" i="2"/>
  <c r="H53" i="2"/>
  <c r="H59" i="2"/>
  <c r="H130" i="2"/>
  <c r="G214" i="2"/>
  <c r="G241" i="2"/>
  <c r="G176" i="2"/>
  <c r="H243" i="2"/>
  <c r="A258" i="2" l="1"/>
  <c r="G257" i="2"/>
  <c r="A222" i="2"/>
  <c r="G221" i="2"/>
  <c r="A147" i="2"/>
  <c r="G146" i="2"/>
  <c r="A119" i="2"/>
  <c r="G119" i="2" s="1"/>
  <c r="G118" i="2"/>
  <c r="G67" i="2"/>
  <c r="A68" i="2"/>
  <c r="A51" i="2"/>
  <c r="G50" i="2"/>
  <c r="E267" i="2"/>
  <c r="A11" i="2"/>
  <c r="F267" i="2"/>
  <c r="A205" i="2"/>
  <c r="A206" i="2" s="1"/>
  <c r="A207" i="2" s="1"/>
  <c r="G122" i="2"/>
  <c r="A123" i="2"/>
  <c r="A124" i="2" s="1"/>
  <c r="A125" i="2" s="1"/>
  <c r="A126" i="2" s="1"/>
  <c r="A127" i="2" s="1"/>
  <c r="A110" i="2"/>
  <c r="G110" i="2" s="1"/>
  <c r="G109" i="2"/>
  <c r="A83" i="2"/>
  <c r="E272" i="2"/>
  <c r="H38" i="2"/>
  <c r="G40" i="2"/>
  <c r="H174" i="2"/>
  <c r="H239" i="2"/>
  <c r="F270" i="2"/>
  <c r="H23" i="2"/>
  <c r="H211" i="2"/>
  <c r="H265" i="2"/>
  <c r="G215" i="2"/>
  <c r="G59" i="2"/>
  <c r="G8" i="2"/>
  <c r="E270" i="2"/>
  <c r="E271" i="2"/>
  <c r="G99" i="2"/>
  <c r="H143" i="2"/>
  <c r="H75" i="2"/>
  <c r="G242" i="2"/>
  <c r="H57" i="2"/>
  <c r="G25" i="2"/>
  <c r="G258" i="2" l="1"/>
  <c r="A259" i="2"/>
  <c r="G222" i="2"/>
  <c r="A223" i="2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08" i="2"/>
  <c r="G147" i="2"/>
  <c r="A148" i="2"/>
  <c r="A149" i="2" s="1"/>
  <c r="A150" i="2" s="1"/>
  <c r="A151" i="2" s="1"/>
  <c r="A152" i="2" s="1"/>
  <c r="A153" i="2" s="1"/>
  <c r="G153" i="2" s="1"/>
  <c r="A69" i="2"/>
  <c r="A70" i="2" s="1"/>
  <c r="A71" i="2" s="1"/>
  <c r="A72" i="2" s="1"/>
  <c r="A73" i="2" s="1"/>
  <c r="A74" i="2" s="1"/>
  <c r="A75" i="2" s="1"/>
  <c r="G68" i="2"/>
  <c r="A52" i="2"/>
  <c r="A53" i="2" s="1"/>
  <c r="A54" i="2" s="1"/>
  <c r="A55" i="2" s="1"/>
  <c r="A56" i="2" s="1"/>
  <c r="A57" i="2" s="1"/>
  <c r="G51" i="2"/>
  <c r="A12" i="2"/>
  <c r="G11" i="2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G83" i="2"/>
  <c r="A84" i="2"/>
  <c r="G243" i="2"/>
  <c r="G148" i="2"/>
  <c r="H266" i="2"/>
  <c r="H272" i="2" s="1"/>
  <c r="F272" i="2"/>
  <c r="H76" i="2"/>
  <c r="H270" i="2" s="1"/>
  <c r="G115" i="2"/>
  <c r="E273" i="2"/>
  <c r="G216" i="2"/>
  <c r="G100" i="2"/>
  <c r="G9" i="2"/>
  <c r="F271" i="2"/>
  <c r="H212" i="2"/>
  <c r="H271" i="2" s="1"/>
  <c r="A154" i="2" l="1"/>
  <c r="G154" i="2" s="1"/>
  <c r="G259" i="2"/>
  <c r="A260" i="2"/>
  <c r="A261" i="2" s="1"/>
  <c r="A262" i="2" s="1"/>
  <c r="A263" i="2" s="1"/>
  <c r="A264" i="2" s="1"/>
  <c r="A265" i="2" s="1"/>
  <c r="G208" i="2"/>
  <c r="A209" i="2"/>
  <c r="A140" i="2"/>
  <c r="A13" i="2"/>
  <c r="G12" i="2"/>
  <c r="G84" i="2"/>
  <c r="A85" i="2"/>
  <c r="A86" i="2" s="1"/>
  <c r="F273" i="2"/>
  <c r="H273" i="2" s="1"/>
  <c r="G78" i="2"/>
  <c r="G116" i="2"/>
  <c r="G149" i="2"/>
  <c r="G244" i="2"/>
  <c r="G179" i="2"/>
  <c r="H267" i="2"/>
  <c r="G101" i="2"/>
  <c r="G217" i="2"/>
  <c r="A155" i="2" l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210" i="2"/>
  <c r="A211" i="2" s="1"/>
  <c r="G209" i="2"/>
  <c r="A141" i="2"/>
  <c r="G140" i="2"/>
  <c r="A14" i="2"/>
  <c r="A15" i="2" s="1"/>
  <c r="G13" i="2"/>
  <c r="A87" i="2"/>
  <c r="G79" i="2"/>
  <c r="G80" i="2"/>
  <c r="G60" i="2"/>
  <c r="G218" i="2"/>
  <c r="G43" i="2"/>
  <c r="G150" i="2"/>
  <c r="G26" i="2"/>
  <c r="G102" i="2"/>
  <c r="G180" i="2"/>
  <c r="G245" i="2"/>
  <c r="G117" i="2"/>
  <c r="A171" i="2" l="1"/>
  <c r="G170" i="2"/>
  <c r="G141" i="2"/>
  <c r="A142" i="2"/>
  <c r="A143" i="2" s="1"/>
  <c r="G15" i="2"/>
  <c r="A16" i="2"/>
  <c r="A88" i="2"/>
  <c r="G87" i="2"/>
  <c r="G81" i="2"/>
  <c r="G181" i="2"/>
  <c r="G219" i="2"/>
  <c r="G10" i="2"/>
  <c r="G103" i="2"/>
  <c r="G151" i="2"/>
  <c r="G120" i="2"/>
  <c r="G246" i="2"/>
  <c r="G27" i="2"/>
  <c r="A28" i="2"/>
  <c r="A29" i="2" s="1"/>
  <c r="G171" i="2" l="1"/>
  <c r="A172" i="2"/>
  <c r="A173" i="2" s="1"/>
  <c r="A174" i="2" s="1"/>
  <c r="A30" i="2"/>
  <c r="G29" i="2"/>
  <c r="G16" i="2"/>
  <c r="A17" i="2"/>
  <c r="A89" i="2"/>
  <c r="G88" i="2"/>
  <c r="G82" i="2"/>
  <c r="G121" i="2"/>
  <c r="G104" i="2"/>
  <c r="G220" i="2"/>
  <c r="G247" i="2"/>
  <c r="G28" i="2"/>
  <c r="G152" i="2"/>
  <c r="G182" i="2"/>
  <c r="A31" i="2" l="1"/>
  <c r="A32" i="2" s="1"/>
  <c r="G30" i="2"/>
  <c r="G17" i="2"/>
  <c r="A18" i="2"/>
  <c r="A19" i="2" s="1"/>
  <c r="A20" i="2" s="1"/>
  <c r="A21" i="2" s="1"/>
  <c r="A22" i="2" s="1"/>
  <c r="A23" i="2" s="1"/>
  <c r="A90" i="2"/>
  <c r="G105" i="2"/>
  <c r="G183" i="2"/>
  <c r="G248" i="2"/>
  <c r="G61" i="2"/>
  <c r="G44" i="2"/>
  <c r="G123" i="2"/>
  <c r="A91" i="2" l="1"/>
  <c r="G90" i="2"/>
  <c r="G249" i="2"/>
  <c r="G184" i="2"/>
  <c r="G223" i="2"/>
  <c r="G14" i="2"/>
  <c r="G124" i="2"/>
  <c r="G155" i="2"/>
  <c r="G106" i="2"/>
  <c r="G91" i="2" l="1"/>
  <c r="A92" i="2"/>
  <c r="A93" i="2" s="1"/>
  <c r="A94" i="2" s="1"/>
  <c r="A95" i="2" s="1"/>
  <c r="G85" i="2"/>
  <c r="G125" i="2"/>
  <c r="G224" i="2"/>
  <c r="G250" i="2"/>
  <c r="G156" i="2"/>
  <c r="G185" i="2"/>
  <c r="G107" i="2"/>
  <c r="G31" i="2"/>
  <c r="G86" i="2" l="1"/>
  <c r="G32" i="2"/>
  <c r="A33" i="2"/>
  <c r="G108" i="2"/>
  <c r="G186" i="2"/>
  <c r="G157" i="2"/>
  <c r="G251" i="2"/>
  <c r="G126" i="2"/>
  <c r="G62" i="2"/>
  <c r="G225" i="2"/>
  <c r="G89" i="2" l="1"/>
  <c r="G63" i="2"/>
  <c r="G111" i="2"/>
  <c r="G226" i="2"/>
  <c r="G18" i="2"/>
  <c r="G127" i="2"/>
  <c r="G45" i="2"/>
  <c r="G252" i="2"/>
  <c r="G187" i="2"/>
  <c r="G158" i="2"/>
  <c r="A34" i="2"/>
  <c r="G33" i="2"/>
  <c r="G92" i="2" l="1"/>
  <c r="G253" i="2"/>
  <c r="G227" i="2"/>
  <c r="G64" i="2"/>
  <c r="A35" i="2"/>
  <c r="G34" i="2"/>
  <c r="G188" i="2"/>
  <c r="G19" i="2"/>
  <c r="G112" i="2"/>
  <c r="G113" i="2" s="1"/>
  <c r="G159" i="2"/>
  <c r="G93" i="2" l="1"/>
  <c r="G128" i="2"/>
  <c r="G228" i="2"/>
  <c r="G254" i="2"/>
  <c r="G35" i="2"/>
  <c r="A36" i="2"/>
  <c r="G160" i="2"/>
  <c r="G20" i="2"/>
  <c r="G189" i="2"/>
  <c r="G65" i="2"/>
  <c r="G94" i="2" l="1"/>
  <c r="G95" i="2" s="1"/>
  <c r="G161" i="2"/>
  <c r="G66" i="2"/>
  <c r="G229" i="2"/>
  <c r="G22" i="2"/>
  <c r="G23" i="2" s="1"/>
  <c r="G21" i="2"/>
  <c r="G36" i="2"/>
  <c r="A37" i="2"/>
  <c r="G48" i="2"/>
  <c r="G190" i="2"/>
  <c r="G255" i="2"/>
  <c r="G129" i="2"/>
  <c r="G37" i="2" l="1"/>
  <c r="G38" i="2" s="1"/>
  <c r="A38" i="2"/>
  <c r="A76" i="2" s="1"/>
  <c r="G162" i="2"/>
  <c r="G256" i="2"/>
  <c r="G49" i="2"/>
  <c r="G230" i="2"/>
  <c r="G69" i="2"/>
  <c r="G130" i="2"/>
  <c r="G191" i="2"/>
  <c r="G192" i="2" l="1"/>
  <c r="G70" i="2"/>
  <c r="G231" i="2"/>
  <c r="G131" i="2"/>
  <c r="G163" i="2"/>
  <c r="G193" i="2" l="1"/>
  <c r="G260" i="2"/>
  <c r="G132" i="2"/>
  <c r="G71" i="2"/>
  <c r="G232" i="2"/>
  <c r="G164" i="2"/>
  <c r="G194" i="2" l="1"/>
  <c r="G233" i="2"/>
  <c r="G261" i="2"/>
  <c r="G165" i="2"/>
  <c r="G72" i="2"/>
  <c r="G133" i="2"/>
  <c r="G134" i="2" l="1"/>
  <c r="G262" i="2"/>
  <c r="G52" i="2"/>
  <c r="G195" i="2"/>
  <c r="G234" i="2"/>
  <c r="G74" i="2"/>
  <c r="G75" i="2" s="1"/>
  <c r="G73" i="2"/>
  <c r="G166" i="2"/>
  <c r="G135" i="2" l="1"/>
  <c r="G167" i="2"/>
  <c r="G235" i="2"/>
  <c r="G196" i="2"/>
  <c r="G263" i="2"/>
  <c r="G236" i="2" l="1"/>
  <c r="G54" i="2"/>
  <c r="G197" i="2"/>
  <c r="G168" i="2"/>
  <c r="G55" i="2"/>
  <c r="G136" i="2"/>
  <c r="A270" i="2" l="1"/>
  <c r="G264" i="2"/>
  <c r="G265" i="2" s="1"/>
  <c r="G56" i="2"/>
  <c r="G53" i="2"/>
  <c r="G198" i="2"/>
  <c r="G137" i="2"/>
  <c r="G237" i="2"/>
  <c r="G169" i="2"/>
  <c r="G57" i="2" l="1"/>
  <c r="G76" i="2" s="1"/>
  <c r="G199" i="2"/>
  <c r="G138" i="2"/>
  <c r="A266" i="2"/>
  <c r="A272" i="2" s="1"/>
  <c r="G238" i="2"/>
  <c r="G239" i="2" l="1"/>
  <c r="G270" i="2"/>
  <c r="G139" i="2"/>
  <c r="G200" i="2"/>
  <c r="G172" i="2"/>
  <c r="G266" i="2" l="1"/>
  <c r="G272" i="2" s="1"/>
  <c r="G201" i="2"/>
  <c r="G173" i="2"/>
  <c r="G174" i="2" s="1"/>
  <c r="G202" i="2" l="1"/>
  <c r="G142" i="2"/>
  <c r="G143" i="2" s="1"/>
  <c r="G203" i="2" l="1"/>
  <c r="G204" i="2" l="1"/>
  <c r="G205" i="2" l="1"/>
  <c r="G206" i="2" l="1"/>
  <c r="G207" i="2" l="1"/>
  <c r="A212" i="2" l="1"/>
  <c r="G210" i="2"/>
  <c r="G211" i="2" l="1"/>
  <c r="G212" i="2" s="1"/>
  <c r="G267" i="2" s="1"/>
  <c r="A271" i="2"/>
  <c r="A273" i="2" s="1"/>
  <c r="A267" i="2"/>
  <c r="G271" i="2" l="1"/>
  <c r="G273" i="2" s="1"/>
</calcChain>
</file>

<file path=xl/sharedStrings.xml><?xml version="1.0" encoding="utf-8"?>
<sst xmlns="http://schemas.openxmlformats.org/spreadsheetml/2006/main" count="309" uniqueCount="245">
  <si>
    <t>кыргызский язык</t>
  </si>
  <si>
    <t>№ п/п</t>
  </si>
  <si>
    <t>%   обесп-ти по фонду гр. 5 : гр.1 х 100</t>
  </si>
  <si>
    <t>%  использования  фонда гр. 6 : гр.5 х 100</t>
  </si>
  <si>
    <t>Кубаталиева Б. Алиппе</t>
  </si>
  <si>
    <t>Рысбаев С.  Алиппе</t>
  </si>
  <si>
    <t>Итого:   Алиппе</t>
  </si>
  <si>
    <t>Мамбетова З., Архипова Т.В. Мекен таануу</t>
  </si>
  <si>
    <t>Мамбетова З. Мекен таануу</t>
  </si>
  <si>
    <t>Рыспаев С. Адеп алиппеси</t>
  </si>
  <si>
    <t>Жумакадырова Ч. Турмуш тиричилик коопсуздугунун негиздери   1-9</t>
  </si>
  <si>
    <t>ИТОГО: 1 класс</t>
  </si>
  <si>
    <t>Чокошева Б., Акунова А.Р.  Кыргыз тили</t>
  </si>
  <si>
    <t>Ысманова Ж. ж.б. Адеп</t>
  </si>
  <si>
    <t>Касей М.  ж.б. Музыка</t>
  </si>
  <si>
    <t>Акматов  Д.  Көркөм өнөр</t>
  </si>
  <si>
    <t>ИТОГО: 2 класс</t>
  </si>
  <si>
    <t>Итого: Кыргыз тили</t>
  </si>
  <si>
    <t>Итого: Мекен таануу</t>
  </si>
  <si>
    <t>Бекбоев И.Б. Математика</t>
  </si>
  <si>
    <t>ИТОГО: 3 класс</t>
  </si>
  <si>
    <t>4 класс (10)</t>
  </si>
  <si>
    <t xml:space="preserve">Чокошева Б. С., Акунова А. Р. Кыргыз тили </t>
  </si>
  <si>
    <t>Рысбаев С.К. Адабий окуу</t>
  </si>
  <si>
    <t>Задорожная Н.П. Русский язык и чтение</t>
  </si>
  <si>
    <t>Бухова Е. А. Мекен таануу</t>
  </si>
  <si>
    <t>Мамбетова Мекен таануу</t>
  </si>
  <si>
    <t>Касей М.  Музыка</t>
  </si>
  <si>
    <t>ИТОГО: 4 класс</t>
  </si>
  <si>
    <t>Итого за 1-4 кл</t>
  </si>
  <si>
    <t>Койлубаева А. Кыргыз тили</t>
  </si>
  <si>
    <t>Каменецская В.Русское слово в 2-х ч.</t>
  </si>
  <si>
    <t>Итого:  Математика</t>
  </si>
  <si>
    <t>Мамбетакунов Э. Табият таануу</t>
  </si>
  <si>
    <t>ИТОГО за 5 класс</t>
  </si>
  <si>
    <t>Виленкин Н. Математика</t>
  </si>
  <si>
    <t>Итого: Математики</t>
  </si>
  <si>
    <t>ИТОГО за 6 класс</t>
  </si>
  <si>
    <t>Усөналиев С. Кыргыз тили</t>
  </si>
  <si>
    <t>Алымов  А. Кыргыз адабият</t>
  </si>
  <si>
    <t>Тагаев М., Симонова О. Русский язык</t>
  </si>
  <si>
    <t>Итого :Русский язык</t>
  </si>
  <si>
    <t>Мейманалиев Т. Литературное чтение</t>
  </si>
  <si>
    <t xml:space="preserve">Макарычев  Ю. Алгебра </t>
  </si>
  <si>
    <t>Итого: Алгебра</t>
  </si>
  <si>
    <t>Айылчиев А. Геометрия 7-9 кл</t>
  </si>
  <si>
    <t>Итого: Физика</t>
  </si>
  <si>
    <t>Итого:Биология</t>
  </si>
  <si>
    <t>Омурбеков Т. Кыргызстан тарыхы</t>
  </si>
  <si>
    <t>Осмонов А.  Орто кылымдын тарыхы</t>
  </si>
  <si>
    <t>Орускулов Т. Информатика  7-9</t>
  </si>
  <si>
    <t>ИТОГО за 7 класс</t>
  </si>
  <si>
    <t>Иманов А.И. Кыргыз тили</t>
  </si>
  <si>
    <t>Исаков Б. Кыргыз адабияты</t>
  </si>
  <si>
    <t>Соронкулов Г. Литературное чтение</t>
  </si>
  <si>
    <t>Юсупова  Т. English</t>
  </si>
  <si>
    <t>Закиров Н.З. Биология. Адам</t>
  </si>
  <si>
    <t>Карашев Т. Физика</t>
  </si>
  <si>
    <t>Молдогазиева С.  Химия</t>
  </si>
  <si>
    <t>Итого: Химия</t>
  </si>
  <si>
    <t>Байзаков С. А.  Алгебра</t>
  </si>
  <si>
    <t>Дооталиев А. Жаны тарых</t>
  </si>
  <si>
    <t>ИТОГО за 8 класс</t>
  </si>
  <si>
    <t>Алымов Б. Кыргыз адабияты</t>
  </si>
  <si>
    <t>Смелкова З.С. Русская литература</t>
  </si>
  <si>
    <t>Супрун А.Е.  Русский  язык 8-9</t>
  </si>
  <si>
    <t>Старков А. English</t>
  </si>
  <si>
    <t>Фельдман Г.,Рудзитис Г. Химия</t>
  </si>
  <si>
    <t>Доолоткелдиева Т. Биология</t>
  </si>
  <si>
    <t>Иманкулов М.  Кыргызстан тарыхы</t>
  </si>
  <si>
    <t>Омурзакова Т. Сонку тарых</t>
  </si>
  <si>
    <t>Итого: Тарых</t>
  </si>
  <si>
    <t>Итого: Жаран таануу</t>
  </si>
  <si>
    <t>Мусакожоев Ш. Экономика</t>
  </si>
  <si>
    <t>Орускулов Т. Касымалиев М. Инф-ка (Практика) 7-9</t>
  </si>
  <si>
    <t>Итого:  Информатика</t>
  </si>
  <si>
    <t>ИТОГО  за 9 класс</t>
  </si>
  <si>
    <t>Итого 5-9 кл.</t>
  </si>
  <si>
    <t>10 класс (14)</t>
  </si>
  <si>
    <t>Исаков Б.  Кыргыз тили 10-11 (альтернативдүү)</t>
  </si>
  <si>
    <t>Итого : Кырыз тили</t>
  </si>
  <si>
    <t>Асаналиев К. Кыргыз адабияты</t>
  </si>
  <si>
    <t>Кундузакова С.А., Васильев А. Русский язык</t>
  </si>
  <si>
    <t>Шейман Л.  Русская литература</t>
  </si>
  <si>
    <t>Юсупова Т. English 10-11</t>
  </si>
  <si>
    <t>Койчуманов М. Физика</t>
  </si>
  <si>
    <t>Молдогазиева   С. Химия</t>
  </si>
  <si>
    <t>Рудзитис Г.Е. Химия</t>
  </si>
  <si>
    <t>Осмонов О.  Кыргызстан  тарыхы</t>
  </si>
  <si>
    <t>ИТОГО за 10 класс</t>
  </si>
  <si>
    <t>Итого:  Кыргыз  тили</t>
  </si>
  <si>
    <t>Артыкбаев К. Кыргыз адабияты</t>
  </si>
  <si>
    <t>Итого:  Алгебра</t>
  </si>
  <si>
    <t xml:space="preserve">Шаршекеев  О Физика </t>
  </si>
  <si>
    <t>Шаршекеев  О. Астрономия</t>
  </si>
  <si>
    <t xml:space="preserve">Кудайбергенов Т. Химия </t>
  </si>
  <si>
    <t xml:space="preserve">Токтосунов А. Биология 10-11 </t>
  </si>
  <si>
    <t>Пилон А. Атуулдук жана мамлекетке башкаруга катышуу 2-болук</t>
  </si>
  <si>
    <t>ИТОГО за 11 класс</t>
  </si>
  <si>
    <t>Итого за 10-11 кл</t>
  </si>
  <si>
    <t xml:space="preserve">Обеспеченность учебниками </t>
  </si>
  <si>
    <t>контингент</t>
  </si>
  <si>
    <t>Фонд</t>
  </si>
  <si>
    <t>Использование</t>
  </si>
  <si>
    <t>% обеспеченности по фонду</t>
  </si>
  <si>
    <t>% использования фонда</t>
  </si>
  <si>
    <t xml:space="preserve"> 1-4 кл</t>
  </si>
  <si>
    <t>5-9 кл.</t>
  </si>
  <si>
    <t>10-11 кл</t>
  </si>
  <si>
    <t>ВСЕГО:</t>
  </si>
  <si>
    <t>МП.</t>
  </si>
  <si>
    <t xml:space="preserve">Примечание:  </t>
  </si>
  <si>
    <t xml:space="preserve">2. Процент использования фонда (графа 8) вычисляется  по указанной формуле построчно до конца таблицы. </t>
  </si>
  <si>
    <t>6.  Средние проценты по параллелям выводятся в отдельную таблицу.</t>
  </si>
  <si>
    <t>Токтобаева Г.Д. Турмуш тиричилик коопсуздугунун негиздери (кошумча материал)</t>
  </si>
  <si>
    <t>Итого : Турмуш тиричилик коопсуздугунун негиздери</t>
  </si>
  <si>
    <t>Ысманова Ж., Мусаева В. ж.б. Адеп</t>
  </si>
  <si>
    <t>Абдышева Ч., Балута О. и др Англис тили</t>
  </si>
  <si>
    <t>Токтосунов А.Биология 7</t>
  </si>
  <si>
    <t>Исаков Б. Кыргыз тили 7-9 (альтернативдүү)</t>
  </si>
  <si>
    <t>Кудайбергенова Т., Рысбаева Б. Химия</t>
  </si>
  <si>
    <t>Пилон Ж. Жарандык жана мамлекеттик башкарууга катышууу  1-бөлүк</t>
  </si>
  <si>
    <t>Исаков Б. Кыргыз тили 10-11</t>
  </si>
  <si>
    <t>Айылчиев А.А., Бекбоев И. Геометрия 10-11</t>
  </si>
  <si>
    <t>Кульбаева К. Русский язык</t>
  </si>
  <si>
    <t>2 класс (9)</t>
  </si>
  <si>
    <t>Абдухамидова  б. Адабий окуу</t>
  </si>
  <si>
    <t xml:space="preserve">Абдухамидова Б. Адабий окуу </t>
  </si>
  <si>
    <t xml:space="preserve">Задорожная Н.П. Русский язык </t>
  </si>
  <si>
    <t>Муратов А., Музыка</t>
  </si>
  <si>
    <t>Задорожная И.П. Русский язык</t>
  </si>
  <si>
    <t>Абдышева Ч., Балута О. жб. Англис тили</t>
  </si>
  <si>
    <t xml:space="preserve">Субанова М. Биология </t>
  </si>
  <si>
    <t>Симонова О.Г. Книга для чтения</t>
  </si>
  <si>
    <t>Юсупова  Т.  Англис тили</t>
  </si>
  <si>
    <t>Старков А.П.  Англис тили</t>
  </si>
  <si>
    <t>Итого: Англис тили</t>
  </si>
  <si>
    <t xml:space="preserve">Ибраев Н., Касымов А.  Алгебра </t>
  </si>
  <si>
    <t>Токтогулов А. Физика (альтернативдуу)</t>
  </si>
  <si>
    <t>Кадыркулов А.  Материктердин жана океандардын географиясы</t>
  </si>
  <si>
    <t>Исаков Б. Кыргыз тили  7-9 кл. (альтернативдуу)</t>
  </si>
  <si>
    <t>Супрун  А. Русский  язык 8-9 кл</t>
  </si>
  <si>
    <t>Юсупова  Т. Англис тили</t>
  </si>
  <si>
    <t>Осмонов А. География</t>
  </si>
  <si>
    <t>Итого :  Тарых</t>
  </si>
  <si>
    <t>8 класс (14)</t>
  </si>
  <si>
    <t>Эсенканов  К. Адам жана коом</t>
  </si>
  <si>
    <t>Саалаев  А. Мамлекет жана укук негиздери</t>
  </si>
  <si>
    <t>Иманалиев  М. Алгебра</t>
  </si>
  <si>
    <t>Мамбетакунов Э. Физика</t>
  </si>
  <si>
    <t>Токтогулов С. Физика (альтернативдуу)</t>
  </si>
  <si>
    <t>9 класс (16)</t>
  </si>
  <si>
    <t xml:space="preserve">Омуралиева С., Сапарбаев А. Кыргыз тили </t>
  </si>
  <si>
    <t>Старков А.Р. Англис тили</t>
  </si>
  <si>
    <t>Саламатов Ж. Алгебра жана анализдин башталышы 10-11</t>
  </si>
  <si>
    <t>Айылчиев А., Бекбоев И.  Геометрия</t>
  </si>
  <si>
    <t xml:space="preserve">Токтосунов  А. Биология 10-11 </t>
  </si>
  <si>
    <t>Осмонов А., Чодураев Т.М.  Дүйнөнүн экономикалык жана социалдык географиясы</t>
  </si>
  <si>
    <t>Осмонов О. Дуйно тарыхы: урунттуу учурлар (байыркы доордон тартып 19-к ортосуна чейин)</t>
  </si>
  <si>
    <t>Задорожняя  Н. Русский язык</t>
  </si>
  <si>
    <t>Ешенова  Н. Русская литература</t>
  </si>
  <si>
    <t>Осмонов О. Мырзахматова А.  Кыргызстан тарыхы</t>
  </si>
  <si>
    <t>Элебесова  А.  Дуйно тарыхы: урунттуу учурлар (19-к ортосунан азыркы учурга чейин)</t>
  </si>
  <si>
    <t>Иманалиев М. Алгебра жана анализдин башталышы</t>
  </si>
  <si>
    <t>Колмогоров А.Н. Алгебра  жана анализдин башталышы</t>
  </si>
  <si>
    <t>Чодураев Т. География</t>
  </si>
  <si>
    <t xml:space="preserve">Осмонов О. Кыргызстан тарыхы жана дуйнолук тарых </t>
  </si>
  <si>
    <t>2013 и выше</t>
  </si>
  <si>
    <t>Омурбаева Д.К. Русский язык  и чтение в 2-х ч.</t>
  </si>
  <si>
    <t xml:space="preserve">Булатова В.А., Шеримбекова А. Ш.  ж.б. Русский язык и чтение. (1, 2-бөлүк) </t>
  </si>
  <si>
    <t>Бухова. Е. А.,  Солошенко О.В., Шаповалова Е.П.  Мекен таануу</t>
  </si>
  <si>
    <t>Касей М., Шамбетова К., Шакирова А.  Музыка</t>
  </si>
  <si>
    <t>3 класс (9)</t>
  </si>
  <si>
    <t>Муратов А., Асакеева Р. Кыргыз адабияты</t>
  </si>
  <si>
    <t>Кыдыралиев С.К.  ж. б. Математика</t>
  </si>
  <si>
    <t>Виленкин Н.Я. ж.б. Математика</t>
  </si>
  <si>
    <t>1995  и выше</t>
  </si>
  <si>
    <t>Дооталиев А. ж. б. Кыргызстандын тарыхы боюнча аңгемелер</t>
  </si>
  <si>
    <t>Итого: История</t>
  </si>
  <si>
    <t>Осмонов Ө.  ж. б. Адам жана коом</t>
  </si>
  <si>
    <t>Мамбеталиев Ч.  ж. б. Технология</t>
  </si>
  <si>
    <t>Орускулов Т. ж.б. Информатика</t>
  </si>
  <si>
    <t>5 класс  (13)</t>
  </si>
  <si>
    <t>Муратов А.  ж. б. Кыргыз адабияты</t>
  </si>
  <si>
    <t>1996 и выше</t>
  </si>
  <si>
    <t xml:space="preserve">Осмонов О. Кыргызстан тарыхы жана дүйнөлүк тарых </t>
  </si>
  <si>
    <t>Осмонов Ө.   ж.б. Адам жана коом</t>
  </si>
  <si>
    <t>6 класс (14)</t>
  </si>
  <si>
    <t>Абдышева Ч., Балута О. ж.б. Англис тили</t>
  </si>
  <si>
    <t>2002 и выше</t>
  </si>
  <si>
    <t>Омурбеков Т., Чоротегин Т. Кыргызстан тарыхы</t>
  </si>
  <si>
    <t>7 класс (12)</t>
  </si>
  <si>
    <t>2005 и выше</t>
  </si>
  <si>
    <t>Ботвинников  А. Чийуу  8-9</t>
  </si>
  <si>
    <t>Иманкулов М.   Эгемен Кыргызстан: Кыргызстан орто мектептеринин 9-класстар үчүн "Кыргызстан тарыхы" окуу китебине толуктама</t>
  </si>
  <si>
    <t>Ботвинников  А.Чийүү  8-9</t>
  </si>
  <si>
    <t>Эгембердиев Р.,  Өмүралиева С. ж. б. Кыргыз тили 10-11 кл</t>
  </si>
  <si>
    <t>11 класс (14)</t>
  </si>
  <si>
    <t>Директор школы____________________________</t>
  </si>
  <si>
    <t>Заведующая библиотекой______________________________</t>
  </si>
  <si>
    <t>(ФИО подпись)</t>
  </si>
  <si>
    <t>3. Для выведения среднего %   по начальной школе (1 - 4 кл.) складываются  итоговые проценты  по каждому классу   и делятся на 4.</t>
  </si>
  <si>
    <t>4. Для выведения среднего %   по средней школе (5 -9 кл.) складываются  итоговые проценты  по каждому классу   и делятся на 5.</t>
  </si>
  <si>
    <t>5. Для выведения среднего %   по средней школе (10 -11 кл.) складываются  итоговые проценты  по каждому классу   и делятся на 2.</t>
  </si>
  <si>
    <t>1. Для вычисления итогового %  за один класс по графе 7,  сумма процентов  графы 7 по одному классу делится на количество предметов, указанных в скобках.</t>
  </si>
  <si>
    <t xml:space="preserve"> Автору жана окуу китептин аталышы                                      Автор и наименование учебника </t>
  </si>
  <si>
    <t>Басылып чыккан жылы                                               Год издания</t>
  </si>
  <si>
    <t>Бардыгы фонддо             Всего в фонде</t>
  </si>
  <si>
    <t>Колдонууга берилген                           Выдано в использование</t>
  </si>
  <si>
    <t>Бекбоев И., Ибраева Н. Математика</t>
  </si>
  <si>
    <t>2006 и выше</t>
  </si>
  <si>
    <t xml:space="preserve">Моро М.И.  ж. б. Математика 1, 2-бөлүк </t>
  </si>
  <si>
    <t>2016 и выше</t>
  </si>
  <si>
    <t>2010 и выше</t>
  </si>
  <si>
    <t>Мкртчян С.Ш. Математика</t>
  </si>
  <si>
    <t>Итого: Русский язык</t>
  </si>
  <si>
    <t>Рысбаев С.К. Кыргыз тили</t>
  </si>
  <si>
    <t>2015 и выше</t>
  </si>
  <si>
    <t xml:space="preserve">Задорожная Н., Мусаева Ч., Таирова Г.  Русский язык. 1 класс (1, 2-бөлүк)
</t>
  </si>
  <si>
    <t>1 класс (7)</t>
  </si>
  <si>
    <t xml:space="preserve">Моро М.И. ж. б. Математика 1, 2-бөлүк
</t>
  </si>
  <si>
    <t>Рысбаев С. Кыргыз тили</t>
  </si>
  <si>
    <t>Рысбаев С., Исакова Ч. Кыргыз тили</t>
  </si>
  <si>
    <t>Акунова А.Р., Чокошева С. Кыргыз тили</t>
  </si>
  <si>
    <t>Итого: Математика</t>
  </si>
  <si>
    <t>Кулматов Т.  Физикалык географиясы</t>
  </si>
  <si>
    <t xml:space="preserve">Задорожная Н., Мусаева Ч. Русский язык </t>
  </si>
  <si>
    <t>Цыбуля И.Н., Самыкбаева Л.А., Беляев А.А.  ж. б. Информатика 7–9</t>
  </si>
  <si>
    <t xml:space="preserve">Өмүралиев Б. ж. б. Кыргыз тили </t>
  </si>
  <si>
    <t>Балута О., Абдышева Ч. Английский язык</t>
  </si>
  <si>
    <t>Цыбуля И.Н., Самыкбаева Л.А., Беляев А.А. ж. б. Информатика 7-9</t>
  </si>
  <si>
    <t>Өмүралиев Б.  ж. б. Кыргыз тили</t>
  </si>
  <si>
    <t>Бараталиев О. География</t>
  </si>
  <si>
    <t>Фатнева А.Г., Цуканова Н.Э. Английский язык</t>
  </si>
  <si>
    <t>Рудзитис Р., Фельдман Г. ж. б. Химия</t>
  </si>
  <si>
    <t>ВСЕГО  за 1-11 класс</t>
  </si>
  <si>
    <t>Указание: заполнить можно столбцы E и F, а в стобце A  клетки A6,A24,A39,A58,A77,A96,A114,A144,A175,A213,A240.</t>
  </si>
  <si>
    <t xml:space="preserve">             Сведения о состоянии  и обеспеченности учебного фонда школьной библиотеки в 2021 -2022  учебном году</t>
  </si>
  <si>
    <t xml:space="preserve">Окуучулардын саны Количество учащихся </t>
  </si>
  <si>
    <t>Мамбетакунов Э., Мурзаибраимова Б.Б. Физика</t>
  </si>
  <si>
    <t>2009/2021</t>
  </si>
  <si>
    <t>Рыспаева Б., С. Молдогазиева, Т. Байдинов Химия</t>
  </si>
  <si>
    <t>2013/2021</t>
  </si>
  <si>
    <t>Колмогоров А.Н., Саламатов Ж. Алгебра жана анализдин башталышы 10-11</t>
  </si>
  <si>
    <t>СШ Талды-Булак Жайылского района Чуйской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</si>
</sst>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0"/>
      <color rgb="FF7030A0"/>
      <name val="Times New Roman"/>
      <family val="1"/>
      <charset val="204"/>
    </font>
    <font>
      <sz val="10"/>
      <color rgb="FF7030A0"/>
      <name val="Arial"/>
      <family val="2"/>
      <charset val="204"/>
    </font>
    <font>
      <i/>
      <sz val="10"/>
      <color rgb="FF0000FF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4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6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Protection="1"/>
    <xf numFmtId="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11" xfId="0" applyFont="1" applyFill="1" applyBorder="1" applyProtection="1"/>
    <xf numFmtId="0" fontId="0" fillId="0" borderId="0" xfId="0" applyFill="1" applyAlignment="1" applyProtection="1"/>
    <xf numFmtId="0" fontId="0" fillId="0" borderId="0" xfId="0" applyFill="1" applyBorder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3" fillId="0" borderId="4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/>
    </xf>
    <xf numFmtId="0" fontId="14" fillId="0" borderId="7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vertical="center"/>
    </xf>
    <xf numFmtId="0" fontId="14" fillId="0" borderId="7" xfId="0" applyNumberFormat="1" applyFont="1" applyFill="1" applyBorder="1" applyAlignment="1" applyProtection="1">
      <alignment horizontal="center" vertical="center"/>
    </xf>
    <xf numFmtId="164" fontId="8" fillId="0" borderId="7" xfId="0" applyNumberFormat="1" applyFont="1" applyFill="1" applyBorder="1" applyProtection="1"/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164" fontId="14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vertical="center" wrapText="1"/>
    </xf>
    <xf numFmtId="0" fontId="14" fillId="4" borderId="7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/>
    </xf>
    <xf numFmtId="0" fontId="15" fillId="5" borderId="7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vertical="center"/>
    </xf>
    <xf numFmtId="0" fontId="29" fillId="4" borderId="7" xfId="0" applyFont="1" applyFill="1" applyBorder="1" applyAlignment="1" applyProtection="1">
      <alignment horizontal="left" vertical="center"/>
    </xf>
    <xf numFmtId="0" fontId="14" fillId="5" borderId="7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16" fillId="7" borderId="7" xfId="0" applyFont="1" applyFill="1" applyBorder="1" applyAlignment="1" applyProtection="1">
      <alignment horizontal="center" vertical="center" wrapText="1"/>
    </xf>
    <xf numFmtId="0" fontId="17" fillId="7" borderId="7" xfId="0" applyFont="1" applyFill="1" applyBorder="1" applyAlignment="1" applyProtection="1">
      <alignment horizontal="center" vertical="center"/>
    </xf>
    <xf numFmtId="0" fontId="18" fillId="7" borderId="7" xfId="0" applyFont="1" applyFill="1" applyBorder="1" applyAlignment="1" applyProtection="1">
      <alignment horizontal="center" vertical="center"/>
    </xf>
    <xf numFmtId="0" fontId="24" fillId="7" borderId="7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vertical="center"/>
    </xf>
    <xf numFmtId="0" fontId="25" fillId="5" borderId="7" xfId="0" applyFont="1" applyFill="1" applyBorder="1" applyAlignment="1" applyProtection="1">
      <alignment horizontal="center" vertical="center"/>
    </xf>
    <xf numFmtId="0" fontId="16" fillId="8" borderId="7" xfId="0" applyFont="1" applyFill="1" applyBorder="1" applyAlignment="1" applyProtection="1">
      <alignment horizontal="center" vertical="center" wrapText="1"/>
    </xf>
    <xf numFmtId="0" fontId="17" fillId="8" borderId="7" xfId="0" applyFont="1" applyFill="1" applyBorder="1" applyAlignment="1" applyProtection="1">
      <alignment horizontal="center" vertical="center"/>
    </xf>
    <xf numFmtId="0" fontId="18" fillId="8" borderId="7" xfId="0" applyFont="1" applyFill="1" applyBorder="1" applyAlignment="1" applyProtection="1">
      <alignment horizontal="center" vertical="center"/>
    </xf>
    <xf numFmtId="0" fontId="17" fillId="8" borderId="7" xfId="0" applyFont="1" applyFill="1" applyBorder="1" applyAlignment="1" applyProtection="1">
      <alignment horizontal="center" vertical="center" wrapText="1"/>
    </xf>
    <xf numFmtId="3" fontId="14" fillId="4" borderId="7" xfId="0" applyNumberFormat="1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left" vertical="center"/>
    </xf>
    <xf numFmtId="0" fontId="15" fillId="5" borderId="7" xfId="0" applyNumberFormat="1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center"/>
    </xf>
    <xf numFmtId="0" fontId="26" fillId="5" borderId="7" xfId="0" applyFont="1" applyFill="1" applyBorder="1" applyAlignment="1" applyProtection="1">
      <alignment horizontal="center" vertical="center"/>
    </xf>
    <xf numFmtId="0" fontId="21" fillId="8" borderId="7" xfId="0" applyFont="1" applyFill="1" applyBorder="1" applyAlignment="1" applyProtection="1">
      <alignment horizontal="center"/>
    </xf>
    <xf numFmtId="0" fontId="16" fillId="8" borderId="7" xfId="0" applyNumberFormat="1" applyFont="1" applyFill="1" applyBorder="1" applyAlignment="1" applyProtection="1">
      <alignment horizontal="center" vertical="center" wrapText="1"/>
    </xf>
    <xf numFmtId="0" fontId="22" fillId="6" borderId="7" xfId="0" applyFont="1" applyFill="1" applyBorder="1" applyAlignment="1" applyProtection="1">
      <alignment horizontal="center" vertical="center" wrapText="1"/>
    </xf>
    <xf numFmtId="0" fontId="23" fillId="6" borderId="7" xfId="0" applyFont="1" applyFill="1" applyBorder="1" applyAlignment="1" applyProtection="1">
      <alignment horizontal="center"/>
    </xf>
    <xf numFmtId="0" fontId="27" fillId="6" borderId="7" xfId="0" applyFont="1" applyFill="1" applyBorder="1" applyAlignment="1" applyProtection="1">
      <alignment horizontal="center" vertical="center" wrapText="1"/>
    </xf>
    <xf numFmtId="0" fontId="22" fillId="6" borderId="7" xfId="0" applyNumberFormat="1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vertical="center" wrapText="1"/>
    </xf>
    <xf numFmtId="0" fontId="29" fillId="4" borderId="7" xfId="0" applyFont="1" applyFill="1" applyBorder="1" applyAlignment="1" applyProtection="1">
      <alignment vertical="center" wrapText="1"/>
    </xf>
    <xf numFmtId="0" fontId="29" fillId="4" borderId="7" xfId="0" applyFont="1" applyFill="1" applyBorder="1" applyAlignment="1" applyProtection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center" vertical="center"/>
    </xf>
    <xf numFmtId="0" fontId="28" fillId="5" borderId="7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left" vertical="center" wrapText="1"/>
    </xf>
    <xf numFmtId="164" fontId="8" fillId="0" borderId="7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4" fillId="3" borderId="7" xfId="0" applyNumberFormat="1" applyFont="1" applyFill="1" applyBorder="1" applyAlignment="1" applyProtection="1">
      <alignment horizontal="center" vertical="center"/>
    </xf>
    <xf numFmtId="10" fontId="8" fillId="0" borderId="7" xfId="0" applyNumberFormat="1" applyFont="1" applyFill="1" applyBorder="1" applyAlignment="1" applyProtection="1">
      <alignment horizontal="center" vertical="center" wrapText="1"/>
    </xf>
    <xf numFmtId="10" fontId="8" fillId="4" borderId="7" xfId="0" applyNumberFormat="1" applyFont="1" applyFill="1" applyBorder="1" applyAlignment="1" applyProtection="1">
      <alignment horizontal="center" vertical="center" wrapText="1"/>
    </xf>
    <xf numFmtId="10" fontId="15" fillId="5" borderId="7" xfId="0" applyNumberFormat="1" applyFont="1" applyFill="1" applyBorder="1" applyAlignment="1" applyProtection="1">
      <alignment horizontal="center" vertical="center" wrapText="1"/>
    </xf>
    <xf numFmtId="10" fontId="8" fillId="3" borderId="7" xfId="0" applyNumberFormat="1" applyFont="1" applyFill="1" applyBorder="1" applyAlignment="1" applyProtection="1">
      <alignment horizontal="center" vertical="center" wrapText="1"/>
    </xf>
    <xf numFmtId="10" fontId="16" fillId="7" borderId="7" xfId="0" applyNumberFormat="1" applyFont="1" applyFill="1" applyBorder="1" applyAlignment="1" applyProtection="1">
      <alignment horizontal="center" vertical="center" wrapText="1"/>
    </xf>
    <xf numFmtId="10" fontId="16" fillId="8" borderId="7" xfId="0" applyNumberFormat="1" applyFont="1" applyFill="1" applyBorder="1" applyAlignment="1" applyProtection="1">
      <alignment horizontal="center" vertical="center" wrapText="1"/>
    </xf>
    <xf numFmtId="10" fontId="22" fillId="6" borderId="7" xfId="0" applyNumberFormat="1" applyFont="1" applyFill="1" applyBorder="1" applyAlignment="1" applyProtection="1">
      <alignment horizontal="center" vertical="center" wrapText="1"/>
    </xf>
    <xf numFmtId="10" fontId="7" fillId="0" borderId="0" xfId="0" applyNumberFormat="1" applyFont="1" applyFill="1" applyAlignment="1" applyProtection="1">
      <alignment horizontal="center" vertical="center" wrapText="1"/>
    </xf>
    <xf numFmtId="10" fontId="12" fillId="0" borderId="0" xfId="0" applyNumberFormat="1" applyFont="1" applyFill="1" applyAlignment="1" applyProtection="1">
      <alignment horizontal="center" vertical="center" wrapText="1"/>
    </xf>
    <xf numFmtId="0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7" xfId="0" applyNumberFormat="1" applyFont="1" applyFill="1" applyBorder="1" applyAlignment="1" applyProtection="1">
      <alignment horizontal="center" vertical="center" wrapText="1"/>
    </xf>
    <xf numFmtId="0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 wrapText="1"/>
    </xf>
    <xf numFmtId="10" fontId="5" fillId="0" borderId="5" xfId="0" applyNumberFormat="1" applyFont="1" applyFill="1" applyBorder="1" applyAlignment="1" applyProtection="1">
      <alignment horizontal="center" vertical="center" wrapText="1"/>
    </xf>
    <xf numFmtId="164" fontId="8" fillId="8" borderId="7" xfId="0" applyNumberFormat="1" applyFont="1" applyFill="1" applyBorder="1" applyAlignment="1" applyProtection="1">
      <alignment vertical="center"/>
    </xf>
    <xf numFmtId="164" fontId="14" fillId="8" borderId="7" xfId="0" applyNumberFormat="1" applyFont="1" applyFill="1" applyBorder="1" applyAlignment="1" applyProtection="1">
      <alignment vertical="center"/>
    </xf>
    <xf numFmtId="0" fontId="8" fillId="8" borderId="7" xfId="0" applyNumberFormat="1" applyFont="1" applyFill="1" applyBorder="1" applyAlignment="1" applyProtection="1">
      <alignment horizontal="center" vertical="center" wrapText="1"/>
    </xf>
    <xf numFmtId="10" fontId="8" fillId="8" borderId="7" xfId="0" applyNumberFormat="1" applyFont="1" applyFill="1" applyBorder="1" applyAlignment="1" applyProtection="1">
      <alignment horizontal="center" vertical="center" wrapText="1"/>
    </xf>
    <xf numFmtId="164" fontId="16" fillId="6" borderId="7" xfId="0" applyNumberFormat="1" applyFont="1" applyFill="1" applyBorder="1" applyAlignment="1" applyProtection="1">
      <alignment vertical="center"/>
    </xf>
    <xf numFmtId="164" fontId="17" fillId="6" borderId="7" xfId="0" applyNumberFormat="1" applyFont="1" applyFill="1" applyBorder="1" applyAlignment="1" applyProtection="1">
      <alignment vertical="center"/>
    </xf>
    <xf numFmtId="0" fontId="16" fillId="6" borderId="7" xfId="0" applyNumberFormat="1" applyFont="1" applyFill="1" applyBorder="1" applyAlignment="1" applyProtection="1">
      <alignment horizontal="center" vertical="center" wrapText="1"/>
    </xf>
    <xf numFmtId="10" fontId="16" fillId="6" borderId="7" xfId="0" applyNumberFormat="1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0" fillId="0" borderId="0" xfId="0" applyFont="1" applyProtection="1"/>
    <xf numFmtId="10" fontId="30" fillId="0" borderId="0" xfId="0" applyNumberFormat="1" applyFont="1" applyProtection="1"/>
    <xf numFmtId="0" fontId="14" fillId="0" borderId="0" xfId="0" applyFont="1" applyProtection="1"/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left" vertical="center"/>
    </xf>
    <xf numFmtId="10" fontId="30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31" fillId="0" borderId="0" xfId="0" applyFont="1" applyAlignment="1" applyProtection="1">
      <alignment horizontal="center" vertical="center"/>
    </xf>
    <xf numFmtId="0" fontId="32" fillId="0" borderId="0" xfId="0" applyFont="1" applyProtection="1"/>
    <xf numFmtId="0" fontId="33" fillId="0" borderId="0" xfId="0" applyFont="1" applyAlignment="1" applyProtection="1">
      <alignment vertical="center"/>
    </xf>
    <xf numFmtId="10" fontId="32" fillId="0" borderId="0" xfId="0" applyNumberFormat="1" applyFont="1" applyProtection="1"/>
    <xf numFmtId="0" fontId="34" fillId="0" borderId="0" xfId="0" applyFont="1" applyProtection="1"/>
    <xf numFmtId="10" fontId="31" fillId="0" borderId="0" xfId="0" applyNumberFormat="1" applyFont="1" applyAlignment="1" applyProtection="1">
      <alignment horizontal="left" vertical="center"/>
    </xf>
    <xf numFmtId="0" fontId="29" fillId="3" borderId="7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left" vertical="center" wrapText="1"/>
    </xf>
    <xf numFmtId="0" fontId="19" fillId="3" borderId="7" xfId="0" applyFont="1" applyFill="1" applyBorder="1" applyAlignment="1" applyProtection="1">
      <alignment horizontal="left" vertical="top" wrapText="1"/>
    </xf>
    <xf numFmtId="0" fontId="19" fillId="3" borderId="7" xfId="0" applyFont="1" applyFill="1" applyBorder="1" applyAlignment="1" applyProtection="1">
      <alignment vertical="center" wrapText="1"/>
    </xf>
    <xf numFmtId="0" fontId="14" fillId="3" borderId="7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vertical="center"/>
    </xf>
    <xf numFmtId="0" fontId="8" fillId="4" borderId="7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15" fillId="9" borderId="7" xfId="0" applyFont="1" applyFill="1" applyBorder="1" applyAlignment="1" applyProtection="1">
      <alignment horizontal="center" vertical="center" wrapText="1"/>
    </xf>
    <xf numFmtId="0" fontId="14" fillId="9" borderId="7" xfId="0" applyFont="1" applyFill="1" applyBorder="1" applyAlignment="1" applyProtection="1">
      <alignment horizontal="center" vertical="center"/>
    </xf>
    <xf numFmtId="0" fontId="14" fillId="9" borderId="7" xfId="0" applyFont="1" applyFill="1" applyBorder="1" applyAlignment="1" applyProtection="1">
      <alignment horizontal="center" vertical="center" wrapText="1"/>
    </xf>
    <xf numFmtId="0" fontId="15" fillId="9" borderId="7" xfId="0" applyNumberFormat="1" applyFont="1" applyFill="1" applyBorder="1" applyAlignment="1" applyProtection="1">
      <alignment horizontal="center" vertical="center" wrapText="1"/>
    </xf>
    <xf numFmtId="10" fontId="15" fillId="9" borderId="7" xfId="0" applyNumberFormat="1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left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6" xfId="0" applyFont="1" applyFill="1" applyBorder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/>
    </xf>
    <xf numFmtId="164" fontId="8" fillId="0" borderId="7" xfId="0" applyNumberFormat="1" applyFont="1" applyFill="1" applyBorder="1" applyAlignment="1" applyProtection="1">
      <alignment horizontal="center"/>
    </xf>
    <xf numFmtId="0" fontId="8" fillId="8" borderId="7" xfId="0" applyNumberFormat="1" applyFont="1" applyFill="1" applyBorder="1" applyAlignment="1" applyProtection="1">
      <alignment horizontal="center"/>
    </xf>
    <xf numFmtId="0" fontId="16" fillId="6" borderId="7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99FF99"/>
      <color rgb="FF0000FF"/>
      <color rgb="FFBFFD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98"/>
  <sheetViews>
    <sheetView tabSelected="1" topLeftCell="A214" zoomScale="110" zoomScaleNormal="110" workbookViewId="0">
      <selection activeCell="F235" sqref="F235"/>
    </sheetView>
  </sheetViews>
  <sheetFormatPr defaultRowHeight="15" x14ac:dyDescent="0.25"/>
  <cols>
    <col min="1" max="1" width="11.42578125" style="11" customWidth="1"/>
    <col min="2" max="2" width="6.28515625" style="19" customWidth="1"/>
    <col min="3" max="3" width="45.42578125" style="86" customWidth="1"/>
    <col min="4" max="4" width="18.7109375" style="37" customWidth="1"/>
    <col min="5" max="5" width="14.7109375" style="103" customWidth="1"/>
    <col min="6" max="6" width="14.7109375" style="104" customWidth="1"/>
    <col min="7" max="7" width="13.140625" style="96" customWidth="1"/>
    <col min="8" max="8" width="12.28515625" style="96" customWidth="1"/>
    <col min="9" max="9" width="30.7109375" style="3" customWidth="1"/>
    <col min="10" max="17" width="9.140625" style="3"/>
    <col min="18" max="18" width="18.28515625" style="3" customWidth="1"/>
    <col min="19" max="256" width="9.140625" style="3"/>
    <col min="257" max="257" width="6.42578125" style="3" customWidth="1"/>
    <col min="258" max="258" width="6.140625" style="3" customWidth="1"/>
    <col min="259" max="259" width="45.5703125" style="3" customWidth="1"/>
    <col min="260" max="260" width="11.85546875" style="3" customWidth="1"/>
    <col min="261" max="261" width="13" style="3" customWidth="1"/>
    <col min="262" max="262" width="15.28515625" style="3" customWidth="1"/>
    <col min="263" max="263" width="12.42578125" style="3" customWidth="1"/>
    <col min="264" max="264" width="11.28515625" style="3" customWidth="1"/>
    <col min="265" max="265" width="30.7109375" style="3" customWidth="1"/>
    <col min="266" max="273" width="9.140625" style="3"/>
    <col min="274" max="274" width="18.28515625" style="3" customWidth="1"/>
    <col min="275" max="512" width="9.140625" style="3"/>
    <col min="513" max="513" width="6.42578125" style="3" customWidth="1"/>
    <col min="514" max="514" width="6.140625" style="3" customWidth="1"/>
    <col min="515" max="515" width="45.5703125" style="3" customWidth="1"/>
    <col min="516" max="516" width="11.85546875" style="3" customWidth="1"/>
    <col min="517" max="517" width="13" style="3" customWidth="1"/>
    <col min="518" max="518" width="15.28515625" style="3" customWidth="1"/>
    <col min="519" max="519" width="12.42578125" style="3" customWidth="1"/>
    <col min="520" max="520" width="11.28515625" style="3" customWidth="1"/>
    <col min="521" max="521" width="30.7109375" style="3" customWidth="1"/>
    <col min="522" max="529" width="9.140625" style="3"/>
    <col min="530" max="530" width="18.28515625" style="3" customWidth="1"/>
    <col min="531" max="768" width="9.140625" style="3"/>
    <col min="769" max="769" width="6.42578125" style="3" customWidth="1"/>
    <col min="770" max="770" width="6.140625" style="3" customWidth="1"/>
    <col min="771" max="771" width="45.5703125" style="3" customWidth="1"/>
    <col min="772" max="772" width="11.85546875" style="3" customWidth="1"/>
    <col min="773" max="773" width="13" style="3" customWidth="1"/>
    <col min="774" max="774" width="15.28515625" style="3" customWidth="1"/>
    <col min="775" max="775" width="12.42578125" style="3" customWidth="1"/>
    <col min="776" max="776" width="11.28515625" style="3" customWidth="1"/>
    <col min="777" max="777" width="30.7109375" style="3" customWidth="1"/>
    <col min="778" max="785" width="9.140625" style="3"/>
    <col min="786" max="786" width="18.28515625" style="3" customWidth="1"/>
    <col min="787" max="1024" width="9.140625" style="3"/>
    <col min="1025" max="1025" width="6.42578125" style="3" customWidth="1"/>
    <col min="1026" max="1026" width="6.140625" style="3" customWidth="1"/>
    <col min="1027" max="1027" width="45.5703125" style="3" customWidth="1"/>
    <col min="1028" max="1028" width="11.85546875" style="3" customWidth="1"/>
    <col min="1029" max="1029" width="13" style="3" customWidth="1"/>
    <col min="1030" max="1030" width="15.28515625" style="3" customWidth="1"/>
    <col min="1031" max="1031" width="12.42578125" style="3" customWidth="1"/>
    <col min="1032" max="1032" width="11.28515625" style="3" customWidth="1"/>
    <col min="1033" max="1033" width="30.7109375" style="3" customWidth="1"/>
    <col min="1034" max="1041" width="9.140625" style="3"/>
    <col min="1042" max="1042" width="18.28515625" style="3" customWidth="1"/>
    <col min="1043" max="1280" width="9.140625" style="3"/>
    <col min="1281" max="1281" width="6.42578125" style="3" customWidth="1"/>
    <col min="1282" max="1282" width="6.140625" style="3" customWidth="1"/>
    <col min="1283" max="1283" width="45.5703125" style="3" customWidth="1"/>
    <col min="1284" max="1284" width="11.85546875" style="3" customWidth="1"/>
    <col min="1285" max="1285" width="13" style="3" customWidth="1"/>
    <col min="1286" max="1286" width="15.28515625" style="3" customWidth="1"/>
    <col min="1287" max="1287" width="12.42578125" style="3" customWidth="1"/>
    <col min="1288" max="1288" width="11.28515625" style="3" customWidth="1"/>
    <col min="1289" max="1289" width="30.7109375" style="3" customWidth="1"/>
    <col min="1290" max="1297" width="9.140625" style="3"/>
    <col min="1298" max="1298" width="18.28515625" style="3" customWidth="1"/>
    <col min="1299" max="1536" width="9.140625" style="3"/>
    <col min="1537" max="1537" width="6.42578125" style="3" customWidth="1"/>
    <col min="1538" max="1538" width="6.140625" style="3" customWidth="1"/>
    <col min="1539" max="1539" width="45.5703125" style="3" customWidth="1"/>
    <col min="1540" max="1540" width="11.85546875" style="3" customWidth="1"/>
    <col min="1541" max="1541" width="13" style="3" customWidth="1"/>
    <col min="1542" max="1542" width="15.28515625" style="3" customWidth="1"/>
    <col min="1543" max="1543" width="12.42578125" style="3" customWidth="1"/>
    <col min="1544" max="1544" width="11.28515625" style="3" customWidth="1"/>
    <col min="1545" max="1545" width="30.7109375" style="3" customWidth="1"/>
    <col min="1546" max="1553" width="9.140625" style="3"/>
    <col min="1554" max="1554" width="18.28515625" style="3" customWidth="1"/>
    <col min="1555" max="1792" width="9.140625" style="3"/>
    <col min="1793" max="1793" width="6.42578125" style="3" customWidth="1"/>
    <col min="1794" max="1794" width="6.140625" style="3" customWidth="1"/>
    <col min="1795" max="1795" width="45.5703125" style="3" customWidth="1"/>
    <col min="1796" max="1796" width="11.85546875" style="3" customWidth="1"/>
    <col min="1797" max="1797" width="13" style="3" customWidth="1"/>
    <col min="1798" max="1798" width="15.28515625" style="3" customWidth="1"/>
    <col min="1799" max="1799" width="12.42578125" style="3" customWidth="1"/>
    <col min="1800" max="1800" width="11.28515625" style="3" customWidth="1"/>
    <col min="1801" max="1801" width="30.7109375" style="3" customWidth="1"/>
    <col min="1802" max="1809" width="9.140625" style="3"/>
    <col min="1810" max="1810" width="18.28515625" style="3" customWidth="1"/>
    <col min="1811" max="2048" width="9.140625" style="3"/>
    <col min="2049" max="2049" width="6.42578125" style="3" customWidth="1"/>
    <col min="2050" max="2050" width="6.140625" style="3" customWidth="1"/>
    <col min="2051" max="2051" width="45.5703125" style="3" customWidth="1"/>
    <col min="2052" max="2052" width="11.85546875" style="3" customWidth="1"/>
    <col min="2053" max="2053" width="13" style="3" customWidth="1"/>
    <col min="2054" max="2054" width="15.28515625" style="3" customWidth="1"/>
    <col min="2055" max="2055" width="12.42578125" style="3" customWidth="1"/>
    <col min="2056" max="2056" width="11.28515625" style="3" customWidth="1"/>
    <col min="2057" max="2057" width="30.7109375" style="3" customWidth="1"/>
    <col min="2058" max="2065" width="9.140625" style="3"/>
    <col min="2066" max="2066" width="18.28515625" style="3" customWidth="1"/>
    <col min="2067" max="2304" width="9.140625" style="3"/>
    <col min="2305" max="2305" width="6.42578125" style="3" customWidth="1"/>
    <col min="2306" max="2306" width="6.140625" style="3" customWidth="1"/>
    <col min="2307" max="2307" width="45.5703125" style="3" customWidth="1"/>
    <col min="2308" max="2308" width="11.85546875" style="3" customWidth="1"/>
    <col min="2309" max="2309" width="13" style="3" customWidth="1"/>
    <col min="2310" max="2310" width="15.28515625" style="3" customWidth="1"/>
    <col min="2311" max="2311" width="12.42578125" style="3" customWidth="1"/>
    <col min="2312" max="2312" width="11.28515625" style="3" customWidth="1"/>
    <col min="2313" max="2313" width="30.7109375" style="3" customWidth="1"/>
    <col min="2314" max="2321" width="9.140625" style="3"/>
    <col min="2322" max="2322" width="18.28515625" style="3" customWidth="1"/>
    <col min="2323" max="2560" width="9.140625" style="3"/>
    <col min="2561" max="2561" width="6.42578125" style="3" customWidth="1"/>
    <col min="2562" max="2562" width="6.140625" style="3" customWidth="1"/>
    <col min="2563" max="2563" width="45.5703125" style="3" customWidth="1"/>
    <col min="2564" max="2564" width="11.85546875" style="3" customWidth="1"/>
    <col min="2565" max="2565" width="13" style="3" customWidth="1"/>
    <col min="2566" max="2566" width="15.28515625" style="3" customWidth="1"/>
    <col min="2567" max="2567" width="12.42578125" style="3" customWidth="1"/>
    <col min="2568" max="2568" width="11.28515625" style="3" customWidth="1"/>
    <col min="2569" max="2569" width="30.7109375" style="3" customWidth="1"/>
    <col min="2570" max="2577" width="9.140625" style="3"/>
    <col min="2578" max="2578" width="18.28515625" style="3" customWidth="1"/>
    <col min="2579" max="2816" width="9.140625" style="3"/>
    <col min="2817" max="2817" width="6.42578125" style="3" customWidth="1"/>
    <col min="2818" max="2818" width="6.140625" style="3" customWidth="1"/>
    <col min="2819" max="2819" width="45.5703125" style="3" customWidth="1"/>
    <col min="2820" max="2820" width="11.85546875" style="3" customWidth="1"/>
    <col min="2821" max="2821" width="13" style="3" customWidth="1"/>
    <col min="2822" max="2822" width="15.28515625" style="3" customWidth="1"/>
    <col min="2823" max="2823" width="12.42578125" style="3" customWidth="1"/>
    <col min="2824" max="2824" width="11.28515625" style="3" customWidth="1"/>
    <col min="2825" max="2825" width="30.7109375" style="3" customWidth="1"/>
    <col min="2826" max="2833" width="9.140625" style="3"/>
    <col min="2834" max="2834" width="18.28515625" style="3" customWidth="1"/>
    <col min="2835" max="3072" width="9.140625" style="3"/>
    <col min="3073" max="3073" width="6.42578125" style="3" customWidth="1"/>
    <col min="3074" max="3074" width="6.140625" style="3" customWidth="1"/>
    <col min="3075" max="3075" width="45.5703125" style="3" customWidth="1"/>
    <col min="3076" max="3076" width="11.85546875" style="3" customWidth="1"/>
    <col min="3077" max="3077" width="13" style="3" customWidth="1"/>
    <col min="3078" max="3078" width="15.28515625" style="3" customWidth="1"/>
    <col min="3079" max="3079" width="12.42578125" style="3" customWidth="1"/>
    <col min="3080" max="3080" width="11.28515625" style="3" customWidth="1"/>
    <col min="3081" max="3081" width="30.7109375" style="3" customWidth="1"/>
    <col min="3082" max="3089" width="9.140625" style="3"/>
    <col min="3090" max="3090" width="18.28515625" style="3" customWidth="1"/>
    <col min="3091" max="3328" width="9.140625" style="3"/>
    <col min="3329" max="3329" width="6.42578125" style="3" customWidth="1"/>
    <col min="3330" max="3330" width="6.140625" style="3" customWidth="1"/>
    <col min="3331" max="3331" width="45.5703125" style="3" customWidth="1"/>
    <col min="3332" max="3332" width="11.85546875" style="3" customWidth="1"/>
    <col min="3333" max="3333" width="13" style="3" customWidth="1"/>
    <col min="3334" max="3334" width="15.28515625" style="3" customWidth="1"/>
    <col min="3335" max="3335" width="12.42578125" style="3" customWidth="1"/>
    <col min="3336" max="3336" width="11.28515625" style="3" customWidth="1"/>
    <col min="3337" max="3337" width="30.7109375" style="3" customWidth="1"/>
    <col min="3338" max="3345" width="9.140625" style="3"/>
    <col min="3346" max="3346" width="18.28515625" style="3" customWidth="1"/>
    <col min="3347" max="3584" width="9.140625" style="3"/>
    <col min="3585" max="3585" width="6.42578125" style="3" customWidth="1"/>
    <col min="3586" max="3586" width="6.140625" style="3" customWidth="1"/>
    <col min="3587" max="3587" width="45.5703125" style="3" customWidth="1"/>
    <col min="3588" max="3588" width="11.85546875" style="3" customWidth="1"/>
    <col min="3589" max="3589" width="13" style="3" customWidth="1"/>
    <col min="3590" max="3590" width="15.28515625" style="3" customWidth="1"/>
    <col min="3591" max="3591" width="12.42578125" style="3" customWidth="1"/>
    <col min="3592" max="3592" width="11.28515625" style="3" customWidth="1"/>
    <col min="3593" max="3593" width="30.7109375" style="3" customWidth="1"/>
    <col min="3594" max="3601" width="9.140625" style="3"/>
    <col min="3602" max="3602" width="18.28515625" style="3" customWidth="1"/>
    <col min="3603" max="3840" width="9.140625" style="3"/>
    <col min="3841" max="3841" width="6.42578125" style="3" customWidth="1"/>
    <col min="3842" max="3842" width="6.140625" style="3" customWidth="1"/>
    <col min="3843" max="3843" width="45.5703125" style="3" customWidth="1"/>
    <col min="3844" max="3844" width="11.85546875" style="3" customWidth="1"/>
    <col min="3845" max="3845" width="13" style="3" customWidth="1"/>
    <col min="3846" max="3846" width="15.28515625" style="3" customWidth="1"/>
    <col min="3847" max="3847" width="12.42578125" style="3" customWidth="1"/>
    <col min="3848" max="3848" width="11.28515625" style="3" customWidth="1"/>
    <col min="3849" max="3849" width="30.7109375" style="3" customWidth="1"/>
    <col min="3850" max="3857" width="9.140625" style="3"/>
    <col min="3858" max="3858" width="18.28515625" style="3" customWidth="1"/>
    <col min="3859" max="4096" width="9.140625" style="3"/>
    <col min="4097" max="4097" width="6.42578125" style="3" customWidth="1"/>
    <col min="4098" max="4098" width="6.140625" style="3" customWidth="1"/>
    <col min="4099" max="4099" width="45.5703125" style="3" customWidth="1"/>
    <col min="4100" max="4100" width="11.85546875" style="3" customWidth="1"/>
    <col min="4101" max="4101" width="13" style="3" customWidth="1"/>
    <col min="4102" max="4102" width="15.28515625" style="3" customWidth="1"/>
    <col min="4103" max="4103" width="12.42578125" style="3" customWidth="1"/>
    <col min="4104" max="4104" width="11.28515625" style="3" customWidth="1"/>
    <col min="4105" max="4105" width="30.7109375" style="3" customWidth="1"/>
    <col min="4106" max="4113" width="9.140625" style="3"/>
    <col min="4114" max="4114" width="18.28515625" style="3" customWidth="1"/>
    <col min="4115" max="4352" width="9.140625" style="3"/>
    <col min="4353" max="4353" width="6.42578125" style="3" customWidth="1"/>
    <col min="4354" max="4354" width="6.140625" style="3" customWidth="1"/>
    <col min="4355" max="4355" width="45.5703125" style="3" customWidth="1"/>
    <col min="4356" max="4356" width="11.85546875" style="3" customWidth="1"/>
    <col min="4357" max="4357" width="13" style="3" customWidth="1"/>
    <col min="4358" max="4358" width="15.28515625" style="3" customWidth="1"/>
    <col min="4359" max="4359" width="12.42578125" style="3" customWidth="1"/>
    <col min="4360" max="4360" width="11.28515625" style="3" customWidth="1"/>
    <col min="4361" max="4361" width="30.7109375" style="3" customWidth="1"/>
    <col min="4362" max="4369" width="9.140625" style="3"/>
    <col min="4370" max="4370" width="18.28515625" style="3" customWidth="1"/>
    <col min="4371" max="4608" width="9.140625" style="3"/>
    <col min="4609" max="4609" width="6.42578125" style="3" customWidth="1"/>
    <col min="4610" max="4610" width="6.140625" style="3" customWidth="1"/>
    <col min="4611" max="4611" width="45.5703125" style="3" customWidth="1"/>
    <col min="4612" max="4612" width="11.85546875" style="3" customWidth="1"/>
    <col min="4613" max="4613" width="13" style="3" customWidth="1"/>
    <col min="4614" max="4614" width="15.28515625" style="3" customWidth="1"/>
    <col min="4615" max="4615" width="12.42578125" style="3" customWidth="1"/>
    <col min="4616" max="4616" width="11.28515625" style="3" customWidth="1"/>
    <col min="4617" max="4617" width="30.7109375" style="3" customWidth="1"/>
    <col min="4618" max="4625" width="9.140625" style="3"/>
    <col min="4626" max="4626" width="18.28515625" style="3" customWidth="1"/>
    <col min="4627" max="4864" width="9.140625" style="3"/>
    <col min="4865" max="4865" width="6.42578125" style="3" customWidth="1"/>
    <col min="4866" max="4866" width="6.140625" style="3" customWidth="1"/>
    <col min="4867" max="4867" width="45.5703125" style="3" customWidth="1"/>
    <col min="4868" max="4868" width="11.85546875" style="3" customWidth="1"/>
    <col min="4869" max="4869" width="13" style="3" customWidth="1"/>
    <col min="4870" max="4870" width="15.28515625" style="3" customWidth="1"/>
    <col min="4871" max="4871" width="12.42578125" style="3" customWidth="1"/>
    <col min="4872" max="4872" width="11.28515625" style="3" customWidth="1"/>
    <col min="4873" max="4873" width="30.7109375" style="3" customWidth="1"/>
    <col min="4874" max="4881" width="9.140625" style="3"/>
    <col min="4882" max="4882" width="18.28515625" style="3" customWidth="1"/>
    <col min="4883" max="5120" width="9.140625" style="3"/>
    <col min="5121" max="5121" width="6.42578125" style="3" customWidth="1"/>
    <col min="5122" max="5122" width="6.140625" style="3" customWidth="1"/>
    <col min="5123" max="5123" width="45.5703125" style="3" customWidth="1"/>
    <col min="5124" max="5124" width="11.85546875" style="3" customWidth="1"/>
    <col min="5125" max="5125" width="13" style="3" customWidth="1"/>
    <col min="5126" max="5126" width="15.28515625" style="3" customWidth="1"/>
    <col min="5127" max="5127" width="12.42578125" style="3" customWidth="1"/>
    <col min="5128" max="5128" width="11.28515625" style="3" customWidth="1"/>
    <col min="5129" max="5129" width="30.7109375" style="3" customWidth="1"/>
    <col min="5130" max="5137" width="9.140625" style="3"/>
    <col min="5138" max="5138" width="18.28515625" style="3" customWidth="1"/>
    <col min="5139" max="5376" width="9.140625" style="3"/>
    <col min="5377" max="5377" width="6.42578125" style="3" customWidth="1"/>
    <col min="5378" max="5378" width="6.140625" style="3" customWidth="1"/>
    <col min="5379" max="5379" width="45.5703125" style="3" customWidth="1"/>
    <col min="5380" max="5380" width="11.85546875" style="3" customWidth="1"/>
    <col min="5381" max="5381" width="13" style="3" customWidth="1"/>
    <col min="5382" max="5382" width="15.28515625" style="3" customWidth="1"/>
    <col min="5383" max="5383" width="12.42578125" style="3" customWidth="1"/>
    <col min="5384" max="5384" width="11.28515625" style="3" customWidth="1"/>
    <col min="5385" max="5385" width="30.7109375" style="3" customWidth="1"/>
    <col min="5386" max="5393" width="9.140625" style="3"/>
    <col min="5394" max="5394" width="18.28515625" style="3" customWidth="1"/>
    <col min="5395" max="5632" width="9.140625" style="3"/>
    <col min="5633" max="5633" width="6.42578125" style="3" customWidth="1"/>
    <col min="5634" max="5634" width="6.140625" style="3" customWidth="1"/>
    <col min="5635" max="5635" width="45.5703125" style="3" customWidth="1"/>
    <col min="5636" max="5636" width="11.85546875" style="3" customWidth="1"/>
    <col min="5637" max="5637" width="13" style="3" customWidth="1"/>
    <col min="5638" max="5638" width="15.28515625" style="3" customWidth="1"/>
    <col min="5639" max="5639" width="12.42578125" style="3" customWidth="1"/>
    <col min="5640" max="5640" width="11.28515625" style="3" customWidth="1"/>
    <col min="5641" max="5641" width="30.7109375" style="3" customWidth="1"/>
    <col min="5642" max="5649" width="9.140625" style="3"/>
    <col min="5650" max="5650" width="18.28515625" style="3" customWidth="1"/>
    <col min="5651" max="5888" width="9.140625" style="3"/>
    <col min="5889" max="5889" width="6.42578125" style="3" customWidth="1"/>
    <col min="5890" max="5890" width="6.140625" style="3" customWidth="1"/>
    <col min="5891" max="5891" width="45.5703125" style="3" customWidth="1"/>
    <col min="5892" max="5892" width="11.85546875" style="3" customWidth="1"/>
    <col min="5893" max="5893" width="13" style="3" customWidth="1"/>
    <col min="5894" max="5894" width="15.28515625" style="3" customWidth="1"/>
    <col min="5895" max="5895" width="12.42578125" style="3" customWidth="1"/>
    <col min="5896" max="5896" width="11.28515625" style="3" customWidth="1"/>
    <col min="5897" max="5897" width="30.7109375" style="3" customWidth="1"/>
    <col min="5898" max="5905" width="9.140625" style="3"/>
    <col min="5906" max="5906" width="18.28515625" style="3" customWidth="1"/>
    <col min="5907" max="6144" width="9.140625" style="3"/>
    <col min="6145" max="6145" width="6.42578125" style="3" customWidth="1"/>
    <col min="6146" max="6146" width="6.140625" style="3" customWidth="1"/>
    <col min="6147" max="6147" width="45.5703125" style="3" customWidth="1"/>
    <col min="6148" max="6148" width="11.85546875" style="3" customWidth="1"/>
    <col min="6149" max="6149" width="13" style="3" customWidth="1"/>
    <col min="6150" max="6150" width="15.28515625" style="3" customWidth="1"/>
    <col min="6151" max="6151" width="12.42578125" style="3" customWidth="1"/>
    <col min="6152" max="6152" width="11.28515625" style="3" customWidth="1"/>
    <col min="6153" max="6153" width="30.7109375" style="3" customWidth="1"/>
    <col min="6154" max="6161" width="9.140625" style="3"/>
    <col min="6162" max="6162" width="18.28515625" style="3" customWidth="1"/>
    <col min="6163" max="6400" width="9.140625" style="3"/>
    <col min="6401" max="6401" width="6.42578125" style="3" customWidth="1"/>
    <col min="6402" max="6402" width="6.140625" style="3" customWidth="1"/>
    <col min="6403" max="6403" width="45.5703125" style="3" customWidth="1"/>
    <col min="6404" max="6404" width="11.85546875" style="3" customWidth="1"/>
    <col min="6405" max="6405" width="13" style="3" customWidth="1"/>
    <col min="6406" max="6406" width="15.28515625" style="3" customWidth="1"/>
    <col min="6407" max="6407" width="12.42578125" style="3" customWidth="1"/>
    <col min="6408" max="6408" width="11.28515625" style="3" customWidth="1"/>
    <col min="6409" max="6409" width="30.7109375" style="3" customWidth="1"/>
    <col min="6410" max="6417" width="9.140625" style="3"/>
    <col min="6418" max="6418" width="18.28515625" style="3" customWidth="1"/>
    <col min="6419" max="6656" width="9.140625" style="3"/>
    <col min="6657" max="6657" width="6.42578125" style="3" customWidth="1"/>
    <col min="6658" max="6658" width="6.140625" style="3" customWidth="1"/>
    <col min="6659" max="6659" width="45.5703125" style="3" customWidth="1"/>
    <col min="6660" max="6660" width="11.85546875" style="3" customWidth="1"/>
    <col min="6661" max="6661" width="13" style="3" customWidth="1"/>
    <col min="6662" max="6662" width="15.28515625" style="3" customWidth="1"/>
    <col min="6663" max="6663" width="12.42578125" style="3" customWidth="1"/>
    <col min="6664" max="6664" width="11.28515625" style="3" customWidth="1"/>
    <col min="6665" max="6665" width="30.7109375" style="3" customWidth="1"/>
    <col min="6666" max="6673" width="9.140625" style="3"/>
    <col min="6674" max="6674" width="18.28515625" style="3" customWidth="1"/>
    <col min="6675" max="6912" width="9.140625" style="3"/>
    <col min="6913" max="6913" width="6.42578125" style="3" customWidth="1"/>
    <col min="6914" max="6914" width="6.140625" style="3" customWidth="1"/>
    <col min="6915" max="6915" width="45.5703125" style="3" customWidth="1"/>
    <col min="6916" max="6916" width="11.85546875" style="3" customWidth="1"/>
    <col min="6917" max="6917" width="13" style="3" customWidth="1"/>
    <col min="6918" max="6918" width="15.28515625" style="3" customWidth="1"/>
    <col min="6919" max="6919" width="12.42578125" style="3" customWidth="1"/>
    <col min="6920" max="6920" width="11.28515625" style="3" customWidth="1"/>
    <col min="6921" max="6921" width="30.7109375" style="3" customWidth="1"/>
    <col min="6922" max="6929" width="9.140625" style="3"/>
    <col min="6930" max="6930" width="18.28515625" style="3" customWidth="1"/>
    <col min="6931" max="7168" width="9.140625" style="3"/>
    <col min="7169" max="7169" width="6.42578125" style="3" customWidth="1"/>
    <col min="7170" max="7170" width="6.140625" style="3" customWidth="1"/>
    <col min="7171" max="7171" width="45.5703125" style="3" customWidth="1"/>
    <col min="7172" max="7172" width="11.85546875" style="3" customWidth="1"/>
    <col min="7173" max="7173" width="13" style="3" customWidth="1"/>
    <col min="7174" max="7174" width="15.28515625" style="3" customWidth="1"/>
    <col min="7175" max="7175" width="12.42578125" style="3" customWidth="1"/>
    <col min="7176" max="7176" width="11.28515625" style="3" customWidth="1"/>
    <col min="7177" max="7177" width="30.7109375" style="3" customWidth="1"/>
    <col min="7178" max="7185" width="9.140625" style="3"/>
    <col min="7186" max="7186" width="18.28515625" style="3" customWidth="1"/>
    <col min="7187" max="7424" width="9.140625" style="3"/>
    <col min="7425" max="7425" width="6.42578125" style="3" customWidth="1"/>
    <col min="7426" max="7426" width="6.140625" style="3" customWidth="1"/>
    <col min="7427" max="7427" width="45.5703125" style="3" customWidth="1"/>
    <col min="7428" max="7428" width="11.85546875" style="3" customWidth="1"/>
    <col min="7429" max="7429" width="13" style="3" customWidth="1"/>
    <col min="7430" max="7430" width="15.28515625" style="3" customWidth="1"/>
    <col min="7431" max="7431" width="12.42578125" style="3" customWidth="1"/>
    <col min="7432" max="7432" width="11.28515625" style="3" customWidth="1"/>
    <col min="7433" max="7433" width="30.7109375" style="3" customWidth="1"/>
    <col min="7434" max="7441" width="9.140625" style="3"/>
    <col min="7442" max="7442" width="18.28515625" style="3" customWidth="1"/>
    <col min="7443" max="7680" width="9.140625" style="3"/>
    <col min="7681" max="7681" width="6.42578125" style="3" customWidth="1"/>
    <col min="7682" max="7682" width="6.140625" style="3" customWidth="1"/>
    <col min="7683" max="7683" width="45.5703125" style="3" customWidth="1"/>
    <col min="7684" max="7684" width="11.85546875" style="3" customWidth="1"/>
    <col min="7685" max="7685" width="13" style="3" customWidth="1"/>
    <col min="7686" max="7686" width="15.28515625" style="3" customWidth="1"/>
    <col min="7687" max="7687" width="12.42578125" style="3" customWidth="1"/>
    <col min="7688" max="7688" width="11.28515625" style="3" customWidth="1"/>
    <col min="7689" max="7689" width="30.7109375" style="3" customWidth="1"/>
    <col min="7690" max="7697" width="9.140625" style="3"/>
    <col min="7698" max="7698" width="18.28515625" style="3" customWidth="1"/>
    <col min="7699" max="7936" width="9.140625" style="3"/>
    <col min="7937" max="7937" width="6.42578125" style="3" customWidth="1"/>
    <col min="7938" max="7938" width="6.140625" style="3" customWidth="1"/>
    <col min="7939" max="7939" width="45.5703125" style="3" customWidth="1"/>
    <col min="7940" max="7940" width="11.85546875" style="3" customWidth="1"/>
    <col min="7941" max="7941" width="13" style="3" customWidth="1"/>
    <col min="7942" max="7942" width="15.28515625" style="3" customWidth="1"/>
    <col min="7943" max="7943" width="12.42578125" style="3" customWidth="1"/>
    <col min="7944" max="7944" width="11.28515625" style="3" customWidth="1"/>
    <col min="7945" max="7945" width="30.7109375" style="3" customWidth="1"/>
    <col min="7946" max="7953" width="9.140625" style="3"/>
    <col min="7954" max="7954" width="18.28515625" style="3" customWidth="1"/>
    <col min="7955" max="8192" width="9.140625" style="3"/>
    <col min="8193" max="8193" width="6.42578125" style="3" customWidth="1"/>
    <col min="8194" max="8194" width="6.140625" style="3" customWidth="1"/>
    <col min="8195" max="8195" width="45.5703125" style="3" customWidth="1"/>
    <col min="8196" max="8196" width="11.85546875" style="3" customWidth="1"/>
    <col min="8197" max="8197" width="13" style="3" customWidth="1"/>
    <col min="8198" max="8198" width="15.28515625" style="3" customWidth="1"/>
    <col min="8199" max="8199" width="12.42578125" style="3" customWidth="1"/>
    <col min="8200" max="8200" width="11.28515625" style="3" customWidth="1"/>
    <col min="8201" max="8201" width="30.7109375" style="3" customWidth="1"/>
    <col min="8202" max="8209" width="9.140625" style="3"/>
    <col min="8210" max="8210" width="18.28515625" style="3" customWidth="1"/>
    <col min="8211" max="8448" width="9.140625" style="3"/>
    <col min="8449" max="8449" width="6.42578125" style="3" customWidth="1"/>
    <col min="8450" max="8450" width="6.140625" style="3" customWidth="1"/>
    <col min="8451" max="8451" width="45.5703125" style="3" customWidth="1"/>
    <col min="8452" max="8452" width="11.85546875" style="3" customWidth="1"/>
    <col min="8453" max="8453" width="13" style="3" customWidth="1"/>
    <col min="8454" max="8454" width="15.28515625" style="3" customWidth="1"/>
    <col min="8455" max="8455" width="12.42578125" style="3" customWidth="1"/>
    <col min="8456" max="8456" width="11.28515625" style="3" customWidth="1"/>
    <col min="8457" max="8457" width="30.7109375" style="3" customWidth="1"/>
    <col min="8458" max="8465" width="9.140625" style="3"/>
    <col min="8466" max="8466" width="18.28515625" style="3" customWidth="1"/>
    <col min="8467" max="8704" width="9.140625" style="3"/>
    <col min="8705" max="8705" width="6.42578125" style="3" customWidth="1"/>
    <col min="8706" max="8706" width="6.140625" style="3" customWidth="1"/>
    <col min="8707" max="8707" width="45.5703125" style="3" customWidth="1"/>
    <col min="8708" max="8708" width="11.85546875" style="3" customWidth="1"/>
    <col min="8709" max="8709" width="13" style="3" customWidth="1"/>
    <col min="8710" max="8710" width="15.28515625" style="3" customWidth="1"/>
    <col min="8711" max="8711" width="12.42578125" style="3" customWidth="1"/>
    <col min="8712" max="8712" width="11.28515625" style="3" customWidth="1"/>
    <col min="8713" max="8713" width="30.7109375" style="3" customWidth="1"/>
    <col min="8714" max="8721" width="9.140625" style="3"/>
    <col min="8722" max="8722" width="18.28515625" style="3" customWidth="1"/>
    <col min="8723" max="8960" width="9.140625" style="3"/>
    <col min="8961" max="8961" width="6.42578125" style="3" customWidth="1"/>
    <col min="8962" max="8962" width="6.140625" style="3" customWidth="1"/>
    <col min="8963" max="8963" width="45.5703125" style="3" customWidth="1"/>
    <col min="8964" max="8964" width="11.85546875" style="3" customWidth="1"/>
    <col min="8965" max="8965" width="13" style="3" customWidth="1"/>
    <col min="8966" max="8966" width="15.28515625" style="3" customWidth="1"/>
    <col min="8967" max="8967" width="12.42578125" style="3" customWidth="1"/>
    <col min="8968" max="8968" width="11.28515625" style="3" customWidth="1"/>
    <col min="8969" max="8969" width="30.7109375" style="3" customWidth="1"/>
    <col min="8970" max="8977" width="9.140625" style="3"/>
    <col min="8978" max="8978" width="18.28515625" style="3" customWidth="1"/>
    <col min="8979" max="9216" width="9.140625" style="3"/>
    <col min="9217" max="9217" width="6.42578125" style="3" customWidth="1"/>
    <col min="9218" max="9218" width="6.140625" style="3" customWidth="1"/>
    <col min="9219" max="9219" width="45.5703125" style="3" customWidth="1"/>
    <col min="9220" max="9220" width="11.85546875" style="3" customWidth="1"/>
    <col min="9221" max="9221" width="13" style="3" customWidth="1"/>
    <col min="9222" max="9222" width="15.28515625" style="3" customWidth="1"/>
    <col min="9223" max="9223" width="12.42578125" style="3" customWidth="1"/>
    <col min="9224" max="9224" width="11.28515625" style="3" customWidth="1"/>
    <col min="9225" max="9225" width="30.7109375" style="3" customWidth="1"/>
    <col min="9226" max="9233" width="9.140625" style="3"/>
    <col min="9234" max="9234" width="18.28515625" style="3" customWidth="1"/>
    <col min="9235" max="9472" width="9.140625" style="3"/>
    <col min="9473" max="9473" width="6.42578125" style="3" customWidth="1"/>
    <col min="9474" max="9474" width="6.140625" style="3" customWidth="1"/>
    <col min="9475" max="9475" width="45.5703125" style="3" customWidth="1"/>
    <col min="9476" max="9476" width="11.85546875" style="3" customWidth="1"/>
    <col min="9477" max="9477" width="13" style="3" customWidth="1"/>
    <col min="9478" max="9478" width="15.28515625" style="3" customWidth="1"/>
    <col min="9479" max="9479" width="12.42578125" style="3" customWidth="1"/>
    <col min="9480" max="9480" width="11.28515625" style="3" customWidth="1"/>
    <col min="9481" max="9481" width="30.7109375" style="3" customWidth="1"/>
    <col min="9482" max="9489" width="9.140625" style="3"/>
    <col min="9490" max="9490" width="18.28515625" style="3" customWidth="1"/>
    <col min="9491" max="9728" width="9.140625" style="3"/>
    <col min="9729" max="9729" width="6.42578125" style="3" customWidth="1"/>
    <col min="9730" max="9730" width="6.140625" style="3" customWidth="1"/>
    <col min="9731" max="9731" width="45.5703125" style="3" customWidth="1"/>
    <col min="9732" max="9732" width="11.85546875" style="3" customWidth="1"/>
    <col min="9733" max="9733" width="13" style="3" customWidth="1"/>
    <col min="9734" max="9734" width="15.28515625" style="3" customWidth="1"/>
    <col min="9735" max="9735" width="12.42578125" style="3" customWidth="1"/>
    <col min="9736" max="9736" width="11.28515625" style="3" customWidth="1"/>
    <col min="9737" max="9737" width="30.7109375" style="3" customWidth="1"/>
    <col min="9738" max="9745" width="9.140625" style="3"/>
    <col min="9746" max="9746" width="18.28515625" style="3" customWidth="1"/>
    <col min="9747" max="9984" width="9.140625" style="3"/>
    <col min="9985" max="9985" width="6.42578125" style="3" customWidth="1"/>
    <col min="9986" max="9986" width="6.140625" style="3" customWidth="1"/>
    <col min="9987" max="9987" width="45.5703125" style="3" customWidth="1"/>
    <col min="9988" max="9988" width="11.85546875" style="3" customWidth="1"/>
    <col min="9989" max="9989" width="13" style="3" customWidth="1"/>
    <col min="9990" max="9990" width="15.28515625" style="3" customWidth="1"/>
    <col min="9991" max="9991" width="12.42578125" style="3" customWidth="1"/>
    <col min="9992" max="9992" width="11.28515625" style="3" customWidth="1"/>
    <col min="9993" max="9993" width="30.7109375" style="3" customWidth="1"/>
    <col min="9994" max="10001" width="9.140625" style="3"/>
    <col min="10002" max="10002" width="18.28515625" style="3" customWidth="1"/>
    <col min="10003" max="10240" width="9.140625" style="3"/>
    <col min="10241" max="10241" width="6.42578125" style="3" customWidth="1"/>
    <col min="10242" max="10242" width="6.140625" style="3" customWidth="1"/>
    <col min="10243" max="10243" width="45.5703125" style="3" customWidth="1"/>
    <col min="10244" max="10244" width="11.85546875" style="3" customWidth="1"/>
    <col min="10245" max="10245" width="13" style="3" customWidth="1"/>
    <col min="10246" max="10246" width="15.28515625" style="3" customWidth="1"/>
    <col min="10247" max="10247" width="12.42578125" style="3" customWidth="1"/>
    <col min="10248" max="10248" width="11.28515625" style="3" customWidth="1"/>
    <col min="10249" max="10249" width="30.7109375" style="3" customWidth="1"/>
    <col min="10250" max="10257" width="9.140625" style="3"/>
    <col min="10258" max="10258" width="18.28515625" style="3" customWidth="1"/>
    <col min="10259" max="10496" width="9.140625" style="3"/>
    <col min="10497" max="10497" width="6.42578125" style="3" customWidth="1"/>
    <col min="10498" max="10498" width="6.140625" style="3" customWidth="1"/>
    <col min="10499" max="10499" width="45.5703125" style="3" customWidth="1"/>
    <col min="10500" max="10500" width="11.85546875" style="3" customWidth="1"/>
    <col min="10501" max="10501" width="13" style="3" customWidth="1"/>
    <col min="10502" max="10502" width="15.28515625" style="3" customWidth="1"/>
    <col min="10503" max="10503" width="12.42578125" style="3" customWidth="1"/>
    <col min="10504" max="10504" width="11.28515625" style="3" customWidth="1"/>
    <col min="10505" max="10505" width="30.7109375" style="3" customWidth="1"/>
    <col min="10506" max="10513" width="9.140625" style="3"/>
    <col min="10514" max="10514" width="18.28515625" style="3" customWidth="1"/>
    <col min="10515" max="10752" width="9.140625" style="3"/>
    <col min="10753" max="10753" width="6.42578125" style="3" customWidth="1"/>
    <col min="10754" max="10754" width="6.140625" style="3" customWidth="1"/>
    <col min="10755" max="10755" width="45.5703125" style="3" customWidth="1"/>
    <col min="10756" max="10756" width="11.85546875" style="3" customWidth="1"/>
    <col min="10757" max="10757" width="13" style="3" customWidth="1"/>
    <col min="10758" max="10758" width="15.28515625" style="3" customWidth="1"/>
    <col min="10759" max="10759" width="12.42578125" style="3" customWidth="1"/>
    <col min="10760" max="10760" width="11.28515625" style="3" customWidth="1"/>
    <col min="10761" max="10761" width="30.7109375" style="3" customWidth="1"/>
    <col min="10762" max="10769" width="9.140625" style="3"/>
    <col min="10770" max="10770" width="18.28515625" style="3" customWidth="1"/>
    <col min="10771" max="11008" width="9.140625" style="3"/>
    <col min="11009" max="11009" width="6.42578125" style="3" customWidth="1"/>
    <col min="11010" max="11010" width="6.140625" style="3" customWidth="1"/>
    <col min="11011" max="11011" width="45.5703125" style="3" customWidth="1"/>
    <col min="11012" max="11012" width="11.85546875" style="3" customWidth="1"/>
    <col min="11013" max="11013" width="13" style="3" customWidth="1"/>
    <col min="11014" max="11014" width="15.28515625" style="3" customWidth="1"/>
    <col min="11015" max="11015" width="12.42578125" style="3" customWidth="1"/>
    <col min="11016" max="11016" width="11.28515625" style="3" customWidth="1"/>
    <col min="11017" max="11017" width="30.7109375" style="3" customWidth="1"/>
    <col min="11018" max="11025" width="9.140625" style="3"/>
    <col min="11026" max="11026" width="18.28515625" style="3" customWidth="1"/>
    <col min="11027" max="11264" width="9.140625" style="3"/>
    <col min="11265" max="11265" width="6.42578125" style="3" customWidth="1"/>
    <col min="11266" max="11266" width="6.140625" style="3" customWidth="1"/>
    <col min="11267" max="11267" width="45.5703125" style="3" customWidth="1"/>
    <col min="11268" max="11268" width="11.85546875" style="3" customWidth="1"/>
    <col min="11269" max="11269" width="13" style="3" customWidth="1"/>
    <col min="11270" max="11270" width="15.28515625" style="3" customWidth="1"/>
    <col min="11271" max="11271" width="12.42578125" style="3" customWidth="1"/>
    <col min="11272" max="11272" width="11.28515625" style="3" customWidth="1"/>
    <col min="11273" max="11273" width="30.7109375" style="3" customWidth="1"/>
    <col min="11274" max="11281" width="9.140625" style="3"/>
    <col min="11282" max="11282" width="18.28515625" style="3" customWidth="1"/>
    <col min="11283" max="11520" width="9.140625" style="3"/>
    <col min="11521" max="11521" width="6.42578125" style="3" customWidth="1"/>
    <col min="11522" max="11522" width="6.140625" style="3" customWidth="1"/>
    <col min="11523" max="11523" width="45.5703125" style="3" customWidth="1"/>
    <col min="11524" max="11524" width="11.85546875" style="3" customWidth="1"/>
    <col min="11525" max="11525" width="13" style="3" customWidth="1"/>
    <col min="11526" max="11526" width="15.28515625" style="3" customWidth="1"/>
    <col min="11527" max="11527" width="12.42578125" style="3" customWidth="1"/>
    <col min="11528" max="11528" width="11.28515625" style="3" customWidth="1"/>
    <col min="11529" max="11529" width="30.7109375" style="3" customWidth="1"/>
    <col min="11530" max="11537" width="9.140625" style="3"/>
    <col min="11538" max="11538" width="18.28515625" style="3" customWidth="1"/>
    <col min="11539" max="11776" width="9.140625" style="3"/>
    <col min="11777" max="11777" width="6.42578125" style="3" customWidth="1"/>
    <col min="11778" max="11778" width="6.140625" style="3" customWidth="1"/>
    <col min="11779" max="11779" width="45.5703125" style="3" customWidth="1"/>
    <col min="11780" max="11780" width="11.85546875" style="3" customWidth="1"/>
    <col min="11781" max="11781" width="13" style="3" customWidth="1"/>
    <col min="11782" max="11782" width="15.28515625" style="3" customWidth="1"/>
    <col min="11783" max="11783" width="12.42578125" style="3" customWidth="1"/>
    <col min="11784" max="11784" width="11.28515625" style="3" customWidth="1"/>
    <col min="11785" max="11785" width="30.7109375" style="3" customWidth="1"/>
    <col min="11786" max="11793" width="9.140625" style="3"/>
    <col min="11794" max="11794" width="18.28515625" style="3" customWidth="1"/>
    <col min="11795" max="12032" width="9.140625" style="3"/>
    <col min="12033" max="12033" width="6.42578125" style="3" customWidth="1"/>
    <col min="12034" max="12034" width="6.140625" style="3" customWidth="1"/>
    <col min="12035" max="12035" width="45.5703125" style="3" customWidth="1"/>
    <col min="12036" max="12036" width="11.85546875" style="3" customWidth="1"/>
    <col min="12037" max="12037" width="13" style="3" customWidth="1"/>
    <col min="12038" max="12038" width="15.28515625" style="3" customWidth="1"/>
    <col min="12039" max="12039" width="12.42578125" style="3" customWidth="1"/>
    <col min="12040" max="12040" width="11.28515625" style="3" customWidth="1"/>
    <col min="12041" max="12041" width="30.7109375" style="3" customWidth="1"/>
    <col min="12042" max="12049" width="9.140625" style="3"/>
    <col min="12050" max="12050" width="18.28515625" style="3" customWidth="1"/>
    <col min="12051" max="12288" width="9.140625" style="3"/>
    <col min="12289" max="12289" width="6.42578125" style="3" customWidth="1"/>
    <col min="12290" max="12290" width="6.140625" style="3" customWidth="1"/>
    <col min="12291" max="12291" width="45.5703125" style="3" customWidth="1"/>
    <col min="12292" max="12292" width="11.85546875" style="3" customWidth="1"/>
    <col min="12293" max="12293" width="13" style="3" customWidth="1"/>
    <col min="12294" max="12294" width="15.28515625" style="3" customWidth="1"/>
    <col min="12295" max="12295" width="12.42578125" style="3" customWidth="1"/>
    <col min="12296" max="12296" width="11.28515625" style="3" customWidth="1"/>
    <col min="12297" max="12297" width="30.7109375" style="3" customWidth="1"/>
    <col min="12298" max="12305" width="9.140625" style="3"/>
    <col min="12306" max="12306" width="18.28515625" style="3" customWidth="1"/>
    <col min="12307" max="12544" width="9.140625" style="3"/>
    <col min="12545" max="12545" width="6.42578125" style="3" customWidth="1"/>
    <col min="12546" max="12546" width="6.140625" style="3" customWidth="1"/>
    <col min="12547" max="12547" width="45.5703125" style="3" customWidth="1"/>
    <col min="12548" max="12548" width="11.85546875" style="3" customWidth="1"/>
    <col min="12549" max="12549" width="13" style="3" customWidth="1"/>
    <col min="12550" max="12550" width="15.28515625" style="3" customWidth="1"/>
    <col min="12551" max="12551" width="12.42578125" style="3" customWidth="1"/>
    <col min="12552" max="12552" width="11.28515625" style="3" customWidth="1"/>
    <col min="12553" max="12553" width="30.7109375" style="3" customWidth="1"/>
    <col min="12554" max="12561" width="9.140625" style="3"/>
    <col min="12562" max="12562" width="18.28515625" style="3" customWidth="1"/>
    <col min="12563" max="12800" width="9.140625" style="3"/>
    <col min="12801" max="12801" width="6.42578125" style="3" customWidth="1"/>
    <col min="12802" max="12802" width="6.140625" style="3" customWidth="1"/>
    <col min="12803" max="12803" width="45.5703125" style="3" customWidth="1"/>
    <col min="12804" max="12804" width="11.85546875" style="3" customWidth="1"/>
    <col min="12805" max="12805" width="13" style="3" customWidth="1"/>
    <col min="12806" max="12806" width="15.28515625" style="3" customWidth="1"/>
    <col min="12807" max="12807" width="12.42578125" style="3" customWidth="1"/>
    <col min="12808" max="12808" width="11.28515625" style="3" customWidth="1"/>
    <col min="12809" max="12809" width="30.7109375" style="3" customWidth="1"/>
    <col min="12810" max="12817" width="9.140625" style="3"/>
    <col min="12818" max="12818" width="18.28515625" style="3" customWidth="1"/>
    <col min="12819" max="13056" width="9.140625" style="3"/>
    <col min="13057" max="13057" width="6.42578125" style="3" customWidth="1"/>
    <col min="13058" max="13058" width="6.140625" style="3" customWidth="1"/>
    <col min="13059" max="13059" width="45.5703125" style="3" customWidth="1"/>
    <col min="13060" max="13060" width="11.85546875" style="3" customWidth="1"/>
    <col min="13061" max="13061" width="13" style="3" customWidth="1"/>
    <col min="13062" max="13062" width="15.28515625" style="3" customWidth="1"/>
    <col min="13063" max="13063" width="12.42578125" style="3" customWidth="1"/>
    <col min="13064" max="13064" width="11.28515625" style="3" customWidth="1"/>
    <col min="13065" max="13065" width="30.7109375" style="3" customWidth="1"/>
    <col min="13066" max="13073" width="9.140625" style="3"/>
    <col min="13074" max="13074" width="18.28515625" style="3" customWidth="1"/>
    <col min="13075" max="13312" width="9.140625" style="3"/>
    <col min="13313" max="13313" width="6.42578125" style="3" customWidth="1"/>
    <col min="13314" max="13314" width="6.140625" style="3" customWidth="1"/>
    <col min="13315" max="13315" width="45.5703125" style="3" customWidth="1"/>
    <col min="13316" max="13316" width="11.85546875" style="3" customWidth="1"/>
    <col min="13317" max="13317" width="13" style="3" customWidth="1"/>
    <col min="13318" max="13318" width="15.28515625" style="3" customWidth="1"/>
    <col min="13319" max="13319" width="12.42578125" style="3" customWidth="1"/>
    <col min="13320" max="13320" width="11.28515625" style="3" customWidth="1"/>
    <col min="13321" max="13321" width="30.7109375" style="3" customWidth="1"/>
    <col min="13322" max="13329" width="9.140625" style="3"/>
    <col min="13330" max="13330" width="18.28515625" style="3" customWidth="1"/>
    <col min="13331" max="13568" width="9.140625" style="3"/>
    <col min="13569" max="13569" width="6.42578125" style="3" customWidth="1"/>
    <col min="13570" max="13570" width="6.140625" style="3" customWidth="1"/>
    <col min="13571" max="13571" width="45.5703125" style="3" customWidth="1"/>
    <col min="13572" max="13572" width="11.85546875" style="3" customWidth="1"/>
    <col min="13573" max="13573" width="13" style="3" customWidth="1"/>
    <col min="13574" max="13574" width="15.28515625" style="3" customWidth="1"/>
    <col min="13575" max="13575" width="12.42578125" style="3" customWidth="1"/>
    <col min="13576" max="13576" width="11.28515625" style="3" customWidth="1"/>
    <col min="13577" max="13577" width="30.7109375" style="3" customWidth="1"/>
    <col min="13578" max="13585" width="9.140625" style="3"/>
    <col min="13586" max="13586" width="18.28515625" style="3" customWidth="1"/>
    <col min="13587" max="13824" width="9.140625" style="3"/>
    <col min="13825" max="13825" width="6.42578125" style="3" customWidth="1"/>
    <col min="13826" max="13826" width="6.140625" style="3" customWidth="1"/>
    <col min="13827" max="13827" width="45.5703125" style="3" customWidth="1"/>
    <col min="13828" max="13828" width="11.85546875" style="3" customWidth="1"/>
    <col min="13829" max="13829" width="13" style="3" customWidth="1"/>
    <col min="13830" max="13830" width="15.28515625" style="3" customWidth="1"/>
    <col min="13831" max="13831" width="12.42578125" style="3" customWidth="1"/>
    <col min="13832" max="13832" width="11.28515625" style="3" customWidth="1"/>
    <col min="13833" max="13833" width="30.7109375" style="3" customWidth="1"/>
    <col min="13834" max="13841" width="9.140625" style="3"/>
    <col min="13842" max="13842" width="18.28515625" style="3" customWidth="1"/>
    <col min="13843" max="14080" width="9.140625" style="3"/>
    <col min="14081" max="14081" width="6.42578125" style="3" customWidth="1"/>
    <col min="14082" max="14082" width="6.140625" style="3" customWidth="1"/>
    <col min="14083" max="14083" width="45.5703125" style="3" customWidth="1"/>
    <col min="14084" max="14084" width="11.85546875" style="3" customWidth="1"/>
    <col min="14085" max="14085" width="13" style="3" customWidth="1"/>
    <col min="14086" max="14086" width="15.28515625" style="3" customWidth="1"/>
    <col min="14087" max="14087" width="12.42578125" style="3" customWidth="1"/>
    <col min="14088" max="14088" width="11.28515625" style="3" customWidth="1"/>
    <col min="14089" max="14089" width="30.7109375" style="3" customWidth="1"/>
    <col min="14090" max="14097" width="9.140625" style="3"/>
    <col min="14098" max="14098" width="18.28515625" style="3" customWidth="1"/>
    <col min="14099" max="14336" width="9.140625" style="3"/>
    <col min="14337" max="14337" width="6.42578125" style="3" customWidth="1"/>
    <col min="14338" max="14338" width="6.140625" style="3" customWidth="1"/>
    <col min="14339" max="14339" width="45.5703125" style="3" customWidth="1"/>
    <col min="14340" max="14340" width="11.85546875" style="3" customWidth="1"/>
    <col min="14341" max="14341" width="13" style="3" customWidth="1"/>
    <col min="14342" max="14342" width="15.28515625" style="3" customWidth="1"/>
    <col min="14343" max="14343" width="12.42578125" style="3" customWidth="1"/>
    <col min="14344" max="14344" width="11.28515625" style="3" customWidth="1"/>
    <col min="14345" max="14345" width="30.7109375" style="3" customWidth="1"/>
    <col min="14346" max="14353" width="9.140625" style="3"/>
    <col min="14354" max="14354" width="18.28515625" style="3" customWidth="1"/>
    <col min="14355" max="14592" width="9.140625" style="3"/>
    <col min="14593" max="14593" width="6.42578125" style="3" customWidth="1"/>
    <col min="14594" max="14594" width="6.140625" style="3" customWidth="1"/>
    <col min="14595" max="14595" width="45.5703125" style="3" customWidth="1"/>
    <col min="14596" max="14596" width="11.85546875" style="3" customWidth="1"/>
    <col min="14597" max="14597" width="13" style="3" customWidth="1"/>
    <col min="14598" max="14598" width="15.28515625" style="3" customWidth="1"/>
    <col min="14599" max="14599" width="12.42578125" style="3" customWidth="1"/>
    <col min="14600" max="14600" width="11.28515625" style="3" customWidth="1"/>
    <col min="14601" max="14601" width="30.7109375" style="3" customWidth="1"/>
    <col min="14602" max="14609" width="9.140625" style="3"/>
    <col min="14610" max="14610" width="18.28515625" style="3" customWidth="1"/>
    <col min="14611" max="14848" width="9.140625" style="3"/>
    <col min="14849" max="14849" width="6.42578125" style="3" customWidth="1"/>
    <col min="14850" max="14850" width="6.140625" style="3" customWidth="1"/>
    <col min="14851" max="14851" width="45.5703125" style="3" customWidth="1"/>
    <col min="14852" max="14852" width="11.85546875" style="3" customWidth="1"/>
    <col min="14853" max="14853" width="13" style="3" customWidth="1"/>
    <col min="14854" max="14854" width="15.28515625" style="3" customWidth="1"/>
    <col min="14855" max="14855" width="12.42578125" style="3" customWidth="1"/>
    <col min="14856" max="14856" width="11.28515625" style="3" customWidth="1"/>
    <col min="14857" max="14857" width="30.7109375" style="3" customWidth="1"/>
    <col min="14858" max="14865" width="9.140625" style="3"/>
    <col min="14866" max="14866" width="18.28515625" style="3" customWidth="1"/>
    <col min="14867" max="15104" width="9.140625" style="3"/>
    <col min="15105" max="15105" width="6.42578125" style="3" customWidth="1"/>
    <col min="15106" max="15106" width="6.140625" style="3" customWidth="1"/>
    <col min="15107" max="15107" width="45.5703125" style="3" customWidth="1"/>
    <col min="15108" max="15108" width="11.85546875" style="3" customWidth="1"/>
    <col min="15109" max="15109" width="13" style="3" customWidth="1"/>
    <col min="15110" max="15110" width="15.28515625" style="3" customWidth="1"/>
    <col min="15111" max="15111" width="12.42578125" style="3" customWidth="1"/>
    <col min="15112" max="15112" width="11.28515625" style="3" customWidth="1"/>
    <col min="15113" max="15113" width="30.7109375" style="3" customWidth="1"/>
    <col min="15114" max="15121" width="9.140625" style="3"/>
    <col min="15122" max="15122" width="18.28515625" style="3" customWidth="1"/>
    <col min="15123" max="15360" width="9.140625" style="3"/>
    <col min="15361" max="15361" width="6.42578125" style="3" customWidth="1"/>
    <col min="15362" max="15362" width="6.140625" style="3" customWidth="1"/>
    <col min="15363" max="15363" width="45.5703125" style="3" customWidth="1"/>
    <col min="15364" max="15364" width="11.85546875" style="3" customWidth="1"/>
    <col min="15365" max="15365" width="13" style="3" customWidth="1"/>
    <col min="15366" max="15366" width="15.28515625" style="3" customWidth="1"/>
    <col min="15367" max="15367" width="12.42578125" style="3" customWidth="1"/>
    <col min="15368" max="15368" width="11.28515625" style="3" customWidth="1"/>
    <col min="15369" max="15369" width="30.7109375" style="3" customWidth="1"/>
    <col min="15370" max="15377" width="9.140625" style="3"/>
    <col min="15378" max="15378" width="18.28515625" style="3" customWidth="1"/>
    <col min="15379" max="15616" width="9.140625" style="3"/>
    <col min="15617" max="15617" width="6.42578125" style="3" customWidth="1"/>
    <col min="15618" max="15618" width="6.140625" style="3" customWidth="1"/>
    <col min="15619" max="15619" width="45.5703125" style="3" customWidth="1"/>
    <col min="15620" max="15620" width="11.85546875" style="3" customWidth="1"/>
    <col min="15621" max="15621" width="13" style="3" customWidth="1"/>
    <col min="15622" max="15622" width="15.28515625" style="3" customWidth="1"/>
    <col min="15623" max="15623" width="12.42578125" style="3" customWidth="1"/>
    <col min="15624" max="15624" width="11.28515625" style="3" customWidth="1"/>
    <col min="15625" max="15625" width="30.7109375" style="3" customWidth="1"/>
    <col min="15626" max="15633" width="9.140625" style="3"/>
    <col min="15634" max="15634" width="18.28515625" style="3" customWidth="1"/>
    <col min="15635" max="15872" width="9.140625" style="3"/>
    <col min="15873" max="15873" width="6.42578125" style="3" customWidth="1"/>
    <col min="15874" max="15874" width="6.140625" style="3" customWidth="1"/>
    <col min="15875" max="15875" width="45.5703125" style="3" customWidth="1"/>
    <col min="15876" max="15876" width="11.85546875" style="3" customWidth="1"/>
    <col min="15877" max="15877" width="13" style="3" customWidth="1"/>
    <col min="15878" max="15878" width="15.28515625" style="3" customWidth="1"/>
    <col min="15879" max="15879" width="12.42578125" style="3" customWidth="1"/>
    <col min="15880" max="15880" width="11.28515625" style="3" customWidth="1"/>
    <col min="15881" max="15881" width="30.7109375" style="3" customWidth="1"/>
    <col min="15882" max="15889" width="9.140625" style="3"/>
    <col min="15890" max="15890" width="18.28515625" style="3" customWidth="1"/>
    <col min="15891" max="16128" width="9.140625" style="3"/>
    <col min="16129" max="16129" width="6.42578125" style="3" customWidth="1"/>
    <col min="16130" max="16130" width="6.140625" style="3" customWidth="1"/>
    <col min="16131" max="16131" width="45.5703125" style="3" customWidth="1"/>
    <col min="16132" max="16132" width="11.85546875" style="3" customWidth="1"/>
    <col min="16133" max="16133" width="13" style="3" customWidth="1"/>
    <col min="16134" max="16134" width="15.28515625" style="3" customWidth="1"/>
    <col min="16135" max="16135" width="12.42578125" style="3" customWidth="1"/>
    <col min="16136" max="16136" width="11.28515625" style="3" customWidth="1"/>
    <col min="16137" max="16137" width="30.7109375" style="3" customWidth="1"/>
    <col min="16138" max="16145" width="9.140625" style="3"/>
    <col min="16146" max="16146" width="18.28515625" style="3" customWidth="1"/>
    <col min="16147" max="16384" width="9.140625" style="3"/>
  </cols>
  <sheetData>
    <row r="1" spans="1:40" s="5" customFormat="1" ht="20.25" x14ac:dyDescent="0.3">
      <c r="A1" s="151" t="s">
        <v>237</v>
      </c>
      <c r="B1" s="152"/>
      <c r="C1" s="152"/>
      <c r="D1" s="152"/>
      <c r="E1" s="152"/>
      <c r="F1" s="152"/>
      <c r="G1" s="152"/>
      <c r="H1" s="153"/>
      <c r="I1" s="12"/>
      <c r="J1" s="13"/>
    </row>
    <row r="2" spans="1:40" s="5" customFormat="1" ht="14.25" customHeight="1" x14ac:dyDescent="0.2">
      <c r="A2" s="20"/>
      <c r="B2" s="21"/>
      <c r="C2" s="154" t="s">
        <v>236</v>
      </c>
      <c r="D2" s="154"/>
      <c r="E2" s="154"/>
      <c r="F2" s="154"/>
      <c r="G2" s="154"/>
      <c r="H2" s="105"/>
    </row>
    <row r="3" spans="1:40" s="139" customFormat="1" ht="18" customHeight="1" thickBot="1" x14ac:dyDescent="0.3">
      <c r="A3" s="155" t="s">
        <v>244</v>
      </c>
      <c r="B3" s="156"/>
      <c r="C3" s="156"/>
      <c r="D3" s="156"/>
      <c r="E3" s="156"/>
      <c r="G3" s="158" t="s">
        <v>0</v>
      </c>
      <c r="H3" s="159"/>
    </row>
    <row r="4" spans="1:40" s="1" customFormat="1" ht="51.75" thickBot="1" x14ac:dyDescent="0.25">
      <c r="A4" s="22" t="s">
        <v>238</v>
      </c>
      <c r="B4" s="22" t="s">
        <v>1</v>
      </c>
      <c r="C4" s="22" t="s">
        <v>205</v>
      </c>
      <c r="D4" s="22" t="s">
        <v>206</v>
      </c>
      <c r="E4" s="31" t="s">
        <v>207</v>
      </c>
      <c r="F4" s="31" t="s">
        <v>208</v>
      </c>
      <c r="G4" s="88" t="s">
        <v>2</v>
      </c>
      <c r="H4" s="88" t="s">
        <v>3</v>
      </c>
      <c r="L4" s="2"/>
      <c r="M4" s="2"/>
    </row>
    <row r="5" spans="1:40" ht="15.75" thickBot="1" x14ac:dyDescent="0.3">
      <c r="A5" s="22">
        <v>1</v>
      </c>
      <c r="B5" s="23">
        <v>2</v>
      </c>
      <c r="C5" s="23">
        <v>3</v>
      </c>
      <c r="D5" s="134">
        <v>4</v>
      </c>
      <c r="E5" s="31">
        <v>5</v>
      </c>
      <c r="F5" s="31">
        <v>6</v>
      </c>
      <c r="G5" s="31">
        <v>7</v>
      </c>
      <c r="H5" s="31">
        <v>8</v>
      </c>
    </row>
    <row r="6" spans="1:40" s="6" customFormat="1" ht="15" customHeight="1" thickBot="1" x14ac:dyDescent="0.25">
      <c r="A6" s="24">
        <v>11</v>
      </c>
      <c r="B6" s="38">
        <v>1</v>
      </c>
      <c r="C6" s="22" t="s">
        <v>219</v>
      </c>
      <c r="D6" s="27"/>
      <c r="E6" s="31"/>
      <c r="F6" s="31"/>
      <c r="G6" s="88"/>
      <c r="H6" s="88"/>
    </row>
    <row r="7" spans="1:40" s="6" customFormat="1" ht="15" customHeight="1" thickBot="1" x14ac:dyDescent="0.25">
      <c r="A7" s="22">
        <f t="shared" ref="A7:A23" si="0">A6</f>
        <v>11</v>
      </c>
      <c r="B7" s="148">
        <v>1</v>
      </c>
      <c r="C7" s="135" t="s">
        <v>4</v>
      </c>
      <c r="D7" s="134" t="s">
        <v>212</v>
      </c>
      <c r="E7" s="97">
        <v>20</v>
      </c>
      <c r="F7" s="97">
        <v>11</v>
      </c>
      <c r="G7" s="88">
        <f>IF(NOT(TRUNC(A7)=A7),"Ошибка в наборе",MIN(E7/A7,1))</f>
        <v>1</v>
      </c>
      <c r="H7" s="88">
        <f>IF(ISERR(F7/E7),0,IF(ABS(F7)&gt;ABS(E7),"проверь поле F",MIN(ABS(F7/E7),1)))</f>
        <v>0.55000000000000004</v>
      </c>
      <c r="I7" s="7"/>
    </row>
    <row r="8" spans="1:40" s="6" customFormat="1" ht="15" customHeight="1" thickBot="1" x14ac:dyDescent="0.3">
      <c r="A8" s="22">
        <f t="shared" si="0"/>
        <v>11</v>
      </c>
      <c r="B8" s="149"/>
      <c r="C8" s="26" t="s">
        <v>5</v>
      </c>
      <c r="D8" s="134" t="s">
        <v>213</v>
      </c>
      <c r="E8" s="97"/>
      <c r="F8" s="97"/>
      <c r="G8" s="88">
        <f t="shared" ref="G8:G22" si="1">IF(NOT(TRUNC(A8)=A8),"Ошибка в наборе",MIN(E8/A8,1))</f>
        <v>0</v>
      </c>
      <c r="H8" s="88">
        <f t="shared" ref="H8:H57" si="2">IF(ISERR(F8/E8),0,IF(ABS(F8)&gt;ABS(E8),"проверь поле F",MIN(ABS(F8/E8),1)))</f>
        <v>0</v>
      </c>
      <c r="R8" s="3"/>
    </row>
    <row r="9" spans="1:40" s="6" customFormat="1" ht="15" customHeight="1" thickBot="1" x14ac:dyDescent="0.25">
      <c r="A9" s="22">
        <f t="shared" si="0"/>
        <v>11</v>
      </c>
      <c r="B9" s="150"/>
      <c r="C9" s="40" t="s">
        <v>6</v>
      </c>
      <c r="D9" s="41"/>
      <c r="E9" s="98">
        <f>SUM(E7:E8)</f>
        <v>20</v>
      </c>
      <c r="F9" s="98">
        <f>SUM(F7:F8)</f>
        <v>11</v>
      </c>
      <c r="G9" s="89">
        <f t="shared" si="1"/>
        <v>1</v>
      </c>
      <c r="H9" s="89">
        <f t="shared" si="2"/>
        <v>0.55000000000000004</v>
      </c>
    </row>
    <row r="10" spans="1:40" s="6" customFormat="1" ht="17.25" customHeight="1" thickBot="1" x14ac:dyDescent="0.25">
      <c r="A10" s="22">
        <f t="shared" si="0"/>
        <v>11</v>
      </c>
      <c r="B10" s="133">
        <v>2</v>
      </c>
      <c r="C10" s="42" t="s">
        <v>216</v>
      </c>
      <c r="D10" s="27" t="s">
        <v>217</v>
      </c>
      <c r="E10" s="97"/>
      <c r="F10" s="97"/>
      <c r="G10" s="89">
        <f t="shared" si="1"/>
        <v>0</v>
      </c>
      <c r="H10" s="89">
        <f t="shared" si="2"/>
        <v>0</v>
      </c>
    </row>
    <row r="11" spans="1:40" s="6" customFormat="1" ht="15" customHeight="1" thickBot="1" x14ac:dyDescent="0.25">
      <c r="A11" s="22">
        <f t="shared" si="0"/>
        <v>11</v>
      </c>
      <c r="B11" s="148">
        <v>3</v>
      </c>
      <c r="C11" s="83" t="s">
        <v>124</v>
      </c>
      <c r="D11" s="134">
        <v>2018</v>
      </c>
      <c r="E11" s="97">
        <v>49</v>
      </c>
      <c r="F11" s="97">
        <v>11</v>
      </c>
      <c r="G11" s="91">
        <f t="shared" ref="G11:G13" si="3">IF(NOT(TRUNC(A11)=A11),"Ошибка в наборе",MIN(E11/A11,1))</f>
        <v>1</v>
      </c>
      <c r="H11" s="91">
        <f t="shared" ref="H11:H13" si="4">IF(ISERR(F11/E11),0,IF(ABS(F11)&gt;ABS(E11),"проверь поле F",MIN(ABS(F11/E11),1)))</f>
        <v>0.22448979591836735</v>
      </c>
    </row>
    <row r="12" spans="1:40" s="6" customFormat="1" ht="27" customHeight="1" thickBot="1" x14ac:dyDescent="0.25">
      <c r="A12" s="22">
        <f t="shared" si="0"/>
        <v>11</v>
      </c>
      <c r="B12" s="149"/>
      <c r="C12" s="138" t="s">
        <v>218</v>
      </c>
      <c r="D12" s="134">
        <v>2021</v>
      </c>
      <c r="E12" s="97"/>
      <c r="F12" s="97"/>
      <c r="G12" s="91">
        <f t="shared" si="3"/>
        <v>0</v>
      </c>
      <c r="H12" s="91">
        <f t="shared" si="4"/>
        <v>0</v>
      </c>
    </row>
    <row r="13" spans="1:40" s="6" customFormat="1" ht="15" customHeight="1" thickBot="1" x14ac:dyDescent="0.25">
      <c r="A13" s="22">
        <f t="shared" si="0"/>
        <v>11</v>
      </c>
      <c r="B13" s="150"/>
      <c r="C13" s="42" t="s">
        <v>215</v>
      </c>
      <c r="D13" s="140"/>
      <c r="E13" s="98">
        <f>SUM(E11:E12)</f>
        <v>49</v>
      </c>
      <c r="F13" s="98">
        <f>SUM(F11:F12)</f>
        <v>11</v>
      </c>
      <c r="G13" s="89">
        <f t="shared" si="3"/>
        <v>1</v>
      </c>
      <c r="H13" s="89">
        <f t="shared" si="4"/>
        <v>0.22448979591836735</v>
      </c>
    </row>
    <row r="14" spans="1:40" s="9" customFormat="1" ht="25.5" customHeight="1" thickBot="1" x14ac:dyDescent="0.25">
      <c r="A14" s="22">
        <f t="shared" si="0"/>
        <v>11</v>
      </c>
      <c r="B14" s="148">
        <v>4</v>
      </c>
      <c r="C14" s="136" t="s">
        <v>220</v>
      </c>
      <c r="D14" s="27" t="s">
        <v>167</v>
      </c>
      <c r="E14" s="97"/>
      <c r="F14" s="97"/>
      <c r="G14" s="91">
        <f t="shared" si="1"/>
        <v>0</v>
      </c>
      <c r="H14" s="91">
        <f t="shared" si="2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8" customFormat="1" ht="15" customHeight="1" thickBot="1" x14ac:dyDescent="0.25">
      <c r="A15" s="22">
        <f t="shared" si="0"/>
        <v>11</v>
      </c>
      <c r="B15" s="149"/>
      <c r="C15" s="137" t="s">
        <v>214</v>
      </c>
      <c r="D15" s="27">
        <v>2011</v>
      </c>
      <c r="E15" s="97"/>
      <c r="F15" s="97"/>
      <c r="G15" s="91">
        <f t="shared" si="1"/>
        <v>0</v>
      </c>
      <c r="H15" s="91">
        <f t="shared" si="2"/>
        <v>0</v>
      </c>
    </row>
    <row r="16" spans="1:40" s="8" customFormat="1" ht="15" customHeight="1" thickBot="1" x14ac:dyDescent="0.25">
      <c r="A16" s="22">
        <f t="shared" si="0"/>
        <v>11</v>
      </c>
      <c r="B16" s="149"/>
      <c r="C16" s="137" t="s">
        <v>209</v>
      </c>
      <c r="D16" s="27" t="s">
        <v>210</v>
      </c>
      <c r="E16" s="97">
        <v>11</v>
      </c>
      <c r="F16" s="97">
        <v>11</v>
      </c>
      <c r="G16" s="91">
        <f t="shared" ref="G16" si="5">IF(NOT(TRUNC(A16)=A16),"Ошибка в наборе",MIN(E16/A16,1))</f>
        <v>1</v>
      </c>
      <c r="H16" s="91">
        <f t="shared" ref="H16" si="6">IF(ISERR(F16/E16),0,IF(ABS(F16)&gt;ABS(E16),"проверь поле F",MIN(ABS(F16/E16),1)))</f>
        <v>1</v>
      </c>
    </row>
    <row r="17" spans="1:18" s="8" customFormat="1" ht="15" customHeight="1" thickBot="1" x14ac:dyDescent="0.25">
      <c r="A17" s="22">
        <f t="shared" si="0"/>
        <v>11</v>
      </c>
      <c r="B17" s="150"/>
      <c r="C17" s="78" t="s">
        <v>32</v>
      </c>
      <c r="D17" s="131"/>
      <c r="E17" s="98">
        <f>SUM(E14:E16)</f>
        <v>11</v>
      </c>
      <c r="F17" s="98">
        <f>SUM(F14:F16)</f>
        <v>11</v>
      </c>
      <c r="G17" s="89">
        <f t="shared" ref="G17" si="7">IF(NOT(TRUNC(A17)=A17),"Ошибка в наборе",MIN(E17/A17,1))</f>
        <v>1</v>
      </c>
      <c r="H17" s="89">
        <f t="shared" ref="H17" si="8">IF(ISERR(F17/E17),0,IF(ABS(F17)&gt;ABS(E17),"проверь поле F",MIN(ABS(F17/E17),1)))</f>
        <v>1</v>
      </c>
    </row>
    <row r="18" spans="1:18" s="6" customFormat="1" ht="15" customHeight="1" thickBot="1" x14ac:dyDescent="0.25">
      <c r="A18" s="22">
        <f t="shared" si="0"/>
        <v>11</v>
      </c>
      <c r="B18" s="134">
        <v>5</v>
      </c>
      <c r="C18" s="78" t="s">
        <v>7</v>
      </c>
      <c r="D18" s="81">
        <v>2016</v>
      </c>
      <c r="E18" s="97">
        <v>20</v>
      </c>
      <c r="F18" s="97">
        <v>11</v>
      </c>
      <c r="G18" s="89">
        <f t="shared" si="1"/>
        <v>1</v>
      </c>
      <c r="H18" s="89">
        <f t="shared" si="2"/>
        <v>0.55000000000000004</v>
      </c>
    </row>
    <row r="19" spans="1:18" s="6" customFormat="1" ht="15" customHeight="1" thickBot="1" x14ac:dyDescent="0.25">
      <c r="A19" s="22">
        <f t="shared" si="0"/>
        <v>11</v>
      </c>
      <c r="B19" s="134">
        <v>6</v>
      </c>
      <c r="C19" s="42" t="s">
        <v>9</v>
      </c>
      <c r="D19" s="81">
        <v>2006</v>
      </c>
      <c r="E19" s="97">
        <v>20</v>
      </c>
      <c r="F19" s="97">
        <v>11</v>
      </c>
      <c r="G19" s="89">
        <f t="shared" si="1"/>
        <v>1</v>
      </c>
      <c r="H19" s="89">
        <f t="shared" si="2"/>
        <v>0.55000000000000004</v>
      </c>
    </row>
    <row r="20" spans="1:18" s="6" customFormat="1" ht="30" customHeight="1" thickBot="1" x14ac:dyDescent="0.25">
      <c r="A20" s="22">
        <f t="shared" si="0"/>
        <v>11</v>
      </c>
      <c r="B20" s="148">
        <v>7</v>
      </c>
      <c r="C20" s="33" t="s">
        <v>10</v>
      </c>
      <c r="D20" s="134">
        <v>2012</v>
      </c>
      <c r="E20" s="99"/>
      <c r="F20" s="99"/>
      <c r="G20" s="88">
        <f t="shared" si="1"/>
        <v>0</v>
      </c>
      <c r="H20" s="88">
        <f t="shared" si="2"/>
        <v>0</v>
      </c>
    </row>
    <row r="21" spans="1:18" s="6" customFormat="1" ht="30" customHeight="1" thickBot="1" x14ac:dyDescent="0.25">
      <c r="A21" s="22">
        <f t="shared" si="0"/>
        <v>11</v>
      </c>
      <c r="B21" s="149"/>
      <c r="C21" s="33" t="s">
        <v>114</v>
      </c>
      <c r="D21" s="134">
        <v>2018</v>
      </c>
      <c r="E21" s="99"/>
      <c r="F21" s="99"/>
      <c r="G21" s="88">
        <f t="shared" si="1"/>
        <v>0</v>
      </c>
      <c r="H21" s="88">
        <f t="shared" si="2"/>
        <v>0</v>
      </c>
    </row>
    <row r="22" spans="1:18" s="6" customFormat="1" ht="26.25" customHeight="1" thickBot="1" x14ac:dyDescent="0.25">
      <c r="A22" s="22">
        <f t="shared" si="0"/>
        <v>11</v>
      </c>
      <c r="B22" s="150"/>
      <c r="C22" s="40" t="s">
        <v>115</v>
      </c>
      <c r="D22" s="41"/>
      <c r="E22" s="98">
        <f>SUM(E20:E21)</f>
        <v>0</v>
      </c>
      <c r="F22" s="98">
        <f>SUM(F20:F21)</f>
        <v>0</v>
      </c>
      <c r="G22" s="89">
        <f t="shared" si="1"/>
        <v>0</v>
      </c>
      <c r="H22" s="89">
        <f t="shared" si="2"/>
        <v>0</v>
      </c>
    </row>
    <row r="23" spans="1:18" ht="15" customHeight="1" thickBot="1" x14ac:dyDescent="0.3">
      <c r="A23" s="53">
        <f t="shared" si="0"/>
        <v>11</v>
      </c>
      <c r="B23" s="45"/>
      <c r="C23" s="46" t="s">
        <v>11</v>
      </c>
      <c r="D23" s="47"/>
      <c r="E23" s="67">
        <f>E9+E10+E13+E17+E18+E19+E22</f>
        <v>120</v>
      </c>
      <c r="F23" s="67">
        <f>F9+F10+F13+F17+F18+F19+F22</f>
        <v>55</v>
      </c>
      <c r="G23" s="90">
        <f>(G9+G10+G13+G17+G18+G19+G22)/7</f>
        <v>0.7142857142857143</v>
      </c>
      <c r="H23" s="90">
        <f t="shared" si="2"/>
        <v>0.45833333333333331</v>
      </c>
      <c r="R23" s="6"/>
    </row>
    <row r="24" spans="1:18" ht="15" customHeight="1" thickBot="1" x14ac:dyDescent="0.3">
      <c r="A24" s="24">
        <v>21</v>
      </c>
      <c r="B24" s="25"/>
      <c r="C24" s="22" t="s">
        <v>125</v>
      </c>
      <c r="D24" s="26"/>
      <c r="E24" s="34"/>
      <c r="F24" s="34"/>
      <c r="G24" s="88"/>
      <c r="H24" s="88"/>
    </row>
    <row r="25" spans="1:18" ht="15" customHeight="1" thickBot="1" x14ac:dyDescent="0.3">
      <c r="A25" s="114">
        <f>A24</f>
        <v>21</v>
      </c>
      <c r="B25" s="134">
        <v>1</v>
      </c>
      <c r="C25" s="40" t="s">
        <v>12</v>
      </c>
      <c r="D25" s="81">
        <v>2013</v>
      </c>
      <c r="E25" s="97">
        <v>21</v>
      </c>
      <c r="F25" s="97">
        <v>21</v>
      </c>
      <c r="G25" s="89">
        <f t="shared" ref="G25:G37" si="9">IF(NOT(TRUNC(A25)=A25),"Ошибка в наборе",MIN(E25/A25,1))</f>
        <v>1</v>
      </c>
      <c r="H25" s="89">
        <f t="shared" si="2"/>
        <v>1</v>
      </c>
    </row>
    <row r="26" spans="1:18" ht="15" customHeight="1" thickBot="1" x14ac:dyDescent="0.3">
      <c r="A26" s="114">
        <f t="shared" ref="A26:A27" si="10">A25</f>
        <v>21</v>
      </c>
      <c r="B26" s="134">
        <v>2</v>
      </c>
      <c r="C26" s="78" t="s">
        <v>127</v>
      </c>
      <c r="D26" s="81">
        <v>2018</v>
      </c>
      <c r="E26" s="97">
        <v>21</v>
      </c>
      <c r="F26" s="97">
        <v>21</v>
      </c>
      <c r="G26" s="89">
        <f t="shared" si="9"/>
        <v>1</v>
      </c>
      <c r="H26" s="89">
        <f t="shared" si="2"/>
        <v>1</v>
      </c>
    </row>
    <row r="27" spans="1:18" ht="15" customHeight="1" thickBot="1" x14ac:dyDescent="0.3">
      <c r="A27" s="114">
        <f t="shared" si="10"/>
        <v>21</v>
      </c>
      <c r="B27" s="134">
        <v>3</v>
      </c>
      <c r="C27" s="79" t="s">
        <v>168</v>
      </c>
      <c r="D27" s="81">
        <v>2013</v>
      </c>
      <c r="E27" s="97">
        <v>21</v>
      </c>
      <c r="F27" s="97">
        <v>21</v>
      </c>
      <c r="G27" s="89">
        <f t="shared" si="9"/>
        <v>1</v>
      </c>
      <c r="H27" s="89">
        <f t="shared" si="2"/>
        <v>1</v>
      </c>
    </row>
    <row r="28" spans="1:18" ht="15" customHeight="1" thickBot="1" x14ac:dyDescent="0.3">
      <c r="A28" s="22">
        <f t="shared" ref="A28:A37" si="11">A27</f>
        <v>21</v>
      </c>
      <c r="B28" s="148">
        <v>4</v>
      </c>
      <c r="C28" s="137" t="s">
        <v>211</v>
      </c>
      <c r="D28" s="81" t="s">
        <v>167</v>
      </c>
      <c r="E28" s="97"/>
      <c r="F28" s="97"/>
      <c r="G28" s="91">
        <f t="shared" si="9"/>
        <v>0</v>
      </c>
      <c r="H28" s="91">
        <f t="shared" si="2"/>
        <v>0</v>
      </c>
    </row>
    <row r="29" spans="1:18" ht="15" customHeight="1" thickBot="1" x14ac:dyDescent="0.3">
      <c r="A29" s="22">
        <f t="shared" si="11"/>
        <v>21</v>
      </c>
      <c r="B29" s="149"/>
      <c r="C29" s="137" t="s">
        <v>209</v>
      </c>
      <c r="D29" s="81">
        <v>2011</v>
      </c>
      <c r="E29" s="97">
        <v>21</v>
      </c>
      <c r="F29" s="97">
        <v>21</v>
      </c>
      <c r="G29" s="91">
        <f t="shared" si="9"/>
        <v>1</v>
      </c>
      <c r="H29" s="91">
        <f t="shared" si="2"/>
        <v>1</v>
      </c>
    </row>
    <row r="30" spans="1:18" ht="15" customHeight="1" thickBot="1" x14ac:dyDescent="0.3">
      <c r="A30" s="22">
        <f t="shared" si="11"/>
        <v>21</v>
      </c>
      <c r="B30" s="150"/>
      <c r="C30" s="78" t="s">
        <v>32</v>
      </c>
      <c r="D30" s="140"/>
      <c r="E30" s="98">
        <f>SUM(E28:E29)</f>
        <v>21</v>
      </c>
      <c r="F30" s="98">
        <f>SUM(F28:F29)</f>
        <v>21</v>
      </c>
      <c r="G30" s="89">
        <f t="shared" si="9"/>
        <v>1</v>
      </c>
      <c r="H30" s="89">
        <f t="shared" si="2"/>
        <v>1</v>
      </c>
    </row>
    <row r="31" spans="1:18" ht="15" customHeight="1" thickBot="1" x14ac:dyDescent="0.3">
      <c r="A31" s="22">
        <f t="shared" si="11"/>
        <v>21</v>
      </c>
      <c r="B31" s="134">
        <v>5</v>
      </c>
      <c r="C31" s="40" t="s">
        <v>221</v>
      </c>
      <c r="D31" s="76">
        <v>2019</v>
      </c>
      <c r="E31" s="97"/>
      <c r="F31" s="97"/>
      <c r="G31" s="89">
        <f t="shared" si="9"/>
        <v>0</v>
      </c>
      <c r="H31" s="89">
        <f t="shared" si="2"/>
        <v>0</v>
      </c>
    </row>
    <row r="32" spans="1:18" ht="15" customHeight="1" thickBot="1" x14ac:dyDescent="0.3">
      <c r="A32" s="22">
        <f t="shared" si="11"/>
        <v>21</v>
      </c>
      <c r="B32" s="134">
        <v>6</v>
      </c>
      <c r="C32" s="42" t="s">
        <v>116</v>
      </c>
      <c r="D32" s="76">
        <v>2014</v>
      </c>
      <c r="E32" s="99">
        <v>21</v>
      </c>
      <c r="F32" s="99">
        <v>21</v>
      </c>
      <c r="G32" s="89">
        <f t="shared" si="9"/>
        <v>1</v>
      </c>
      <c r="H32" s="89">
        <f t="shared" si="2"/>
        <v>1</v>
      </c>
    </row>
    <row r="33" spans="1:8" ht="15" customHeight="1" thickBot="1" x14ac:dyDescent="0.3">
      <c r="A33" s="22">
        <f t="shared" si="11"/>
        <v>21</v>
      </c>
      <c r="B33" s="134">
        <v>7</v>
      </c>
      <c r="C33" s="42" t="s">
        <v>14</v>
      </c>
      <c r="D33" s="81">
        <v>2013</v>
      </c>
      <c r="E33" s="99">
        <v>25</v>
      </c>
      <c r="F33" s="99">
        <v>21</v>
      </c>
      <c r="G33" s="89">
        <f t="shared" si="9"/>
        <v>1</v>
      </c>
      <c r="H33" s="89">
        <f t="shared" si="2"/>
        <v>0.84</v>
      </c>
    </row>
    <row r="34" spans="1:8" ht="15" customHeight="1" thickBot="1" x14ac:dyDescent="0.3">
      <c r="A34" s="22">
        <f t="shared" si="11"/>
        <v>21</v>
      </c>
      <c r="B34" s="134">
        <v>8</v>
      </c>
      <c r="C34" s="48" t="s">
        <v>15</v>
      </c>
      <c r="D34" s="81">
        <v>2013</v>
      </c>
      <c r="E34" s="99">
        <v>21</v>
      </c>
      <c r="F34" s="99">
        <v>21</v>
      </c>
      <c r="G34" s="89">
        <f t="shared" si="9"/>
        <v>1</v>
      </c>
      <c r="H34" s="89">
        <f t="shared" si="2"/>
        <v>1</v>
      </c>
    </row>
    <row r="35" spans="1:8" s="6" customFormat="1" ht="30" customHeight="1" thickBot="1" x14ac:dyDescent="0.25">
      <c r="A35" s="22">
        <f t="shared" si="11"/>
        <v>21</v>
      </c>
      <c r="B35" s="157">
        <v>9</v>
      </c>
      <c r="C35" s="33" t="s">
        <v>10</v>
      </c>
      <c r="D35" s="134">
        <v>2012</v>
      </c>
      <c r="E35" s="99"/>
      <c r="F35" s="99"/>
      <c r="G35" s="88">
        <f t="shared" si="9"/>
        <v>0</v>
      </c>
      <c r="H35" s="88">
        <f t="shared" si="2"/>
        <v>0</v>
      </c>
    </row>
    <row r="36" spans="1:8" s="6" customFormat="1" ht="30" customHeight="1" thickBot="1" x14ac:dyDescent="0.25">
      <c r="A36" s="22">
        <f t="shared" si="11"/>
        <v>21</v>
      </c>
      <c r="B36" s="157"/>
      <c r="C36" s="33" t="s">
        <v>114</v>
      </c>
      <c r="D36" s="134">
        <v>2019</v>
      </c>
      <c r="E36" s="99"/>
      <c r="F36" s="99"/>
      <c r="G36" s="88">
        <f t="shared" si="9"/>
        <v>0</v>
      </c>
      <c r="H36" s="88">
        <f t="shared" si="2"/>
        <v>0</v>
      </c>
    </row>
    <row r="37" spans="1:8" ht="30" customHeight="1" thickBot="1" x14ac:dyDescent="0.3">
      <c r="A37" s="22">
        <f t="shared" si="11"/>
        <v>21</v>
      </c>
      <c r="B37" s="157"/>
      <c r="C37" s="40" t="s">
        <v>115</v>
      </c>
      <c r="D37" s="41"/>
      <c r="E37" s="98">
        <f>SUM(E35:E36)</f>
        <v>0</v>
      </c>
      <c r="F37" s="98">
        <f>SUM(F35:F36)</f>
        <v>0</v>
      </c>
      <c r="G37" s="89">
        <f t="shared" si="9"/>
        <v>0</v>
      </c>
      <c r="H37" s="89">
        <f t="shared" si="2"/>
        <v>0</v>
      </c>
    </row>
    <row r="38" spans="1:8" ht="15.75" thickBot="1" x14ac:dyDescent="0.3">
      <c r="A38" s="44">
        <f>A37</f>
        <v>21</v>
      </c>
      <c r="B38" s="46"/>
      <c r="C38" s="44" t="s">
        <v>16</v>
      </c>
      <c r="D38" s="49"/>
      <c r="E38" s="67">
        <f>SUM(E25,E26,E27,E30,E31,E32,E33,E34,E37)</f>
        <v>151</v>
      </c>
      <c r="F38" s="67">
        <f t="shared" ref="F38" si="12">SUM(F25,F26,F27,F30,F31,F32,F33,F34,F37)</f>
        <v>147</v>
      </c>
      <c r="G38" s="90">
        <f>SUM(G25,G26,G27,G30,G31,G32,G33,G34,G37)/9</f>
        <v>0.77777777777777779</v>
      </c>
      <c r="H38" s="90">
        <f t="shared" si="2"/>
        <v>0.97350993377483441</v>
      </c>
    </row>
    <row r="39" spans="1:8" ht="15.75" thickBot="1" x14ac:dyDescent="0.3">
      <c r="A39" s="24">
        <v>21</v>
      </c>
      <c r="B39" s="134"/>
      <c r="C39" s="22" t="s">
        <v>172</v>
      </c>
      <c r="D39" s="26"/>
      <c r="E39" s="34"/>
      <c r="F39" s="34"/>
      <c r="G39" s="88"/>
      <c r="H39" s="88"/>
    </row>
    <row r="40" spans="1:8" ht="15.75" thickBot="1" x14ac:dyDescent="0.3">
      <c r="A40" s="114">
        <f>A39</f>
        <v>21</v>
      </c>
      <c r="B40" s="148">
        <v>1</v>
      </c>
      <c r="C40" s="130" t="s">
        <v>223</v>
      </c>
      <c r="D40" s="134">
        <v>2013</v>
      </c>
      <c r="E40" s="97">
        <v>17</v>
      </c>
      <c r="F40" s="97">
        <v>15</v>
      </c>
      <c r="G40" s="91">
        <f>IF(NOT(TRUNC(A40)=A40),"Ошибка в наборе",MIN(E40/A40,1))</f>
        <v>0.80952380952380953</v>
      </c>
      <c r="H40" s="91">
        <f t="shared" si="2"/>
        <v>0.88235294117647056</v>
      </c>
    </row>
    <row r="41" spans="1:8" ht="15.75" thickBot="1" x14ac:dyDescent="0.3">
      <c r="A41" s="114">
        <f t="shared" ref="A41:A44" si="13">A40</f>
        <v>21</v>
      </c>
      <c r="B41" s="149"/>
      <c r="C41" s="130" t="s">
        <v>222</v>
      </c>
      <c r="D41" s="134">
        <v>2010</v>
      </c>
      <c r="E41" s="97"/>
      <c r="F41" s="97"/>
      <c r="G41" s="91">
        <f t="shared" ref="G41:G42" si="14">IF(NOT(TRUNC(A41)=A41),"Ошибка в наборе",MIN(E41/A41,1))</f>
        <v>0</v>
      </c>
      <c r="H41" s="91">
        <f t="shared" ref="H41:H42" si="15">IF(ISERR(F41/E41),0,IF(ABS(F41)&gt;ABS(E41),"проверь поле F",MIN(ABS(F41/E41),1)))</f>
        <v>0</v>
      </c>
    </row>
    <row r="42" spans="1:8" s="141" customFormat="1" ht="15.75" thickBot="1" x14ac:dyDescent="0.3">
      <c r="A42" s="114">
        <f t="shared" si="13"/>
        <v>21</v>
      </c>
      <c r="B42" s="150"/>
      <c r="C42" s="78" t="s">
        <v>17</v>
      </c>
      <c r="D42" s="140"/>
      <c r="E42" s="98">
        <f>SUM(E40:E41)</f>
        <v>17</v>
      </c>
      <c r="F42" s="98">
        <f>SUM(F40:F41)</f>
        <v>15</v>
      </c>
      <c r="G42" s="89">
        <f t="shared" si="14"/>
        <v>0.80952380952380953</v>
      </c>
      <c r="H42" s="89">
        <f t="shared" si="15"/>
        <v>0.88235294117647056</v>
      </c>
    </row>
    <row r="43" spans="1:8" ht="15.75" thickBot="1" x14ac:dyDescent="0.3">
      <c r="A43" s="114">
        <f t="shared" si="13"/>
        <v>21</v>
      </c>
      <c r="B43" s="134">
        <v>2</v>
      </c>
      <c r="C43" s="79" t="s">
        <v>126</v>
      </c>
      <c r="D43" s="81">
        <v>2014</v>
      </c>
      <c r="E43" s="97">
        <v>20</v>
      </c>
      <c r="F43" s="97">
        <v>20</v>
      </c>
      <c r="G43" s="89">
        <f t="shared" ref="G43:G56" si="16">IF(NOT(TRUNC(A43)=A43),"Ошибка в наборе",MIN(E43/A43,1))</f>
        <v>0.95238095238095233</v>
      </c>
      <c r="H43" s="89">
        <f t="shared" si="2"/>
        <v>1</v>
      </c>
    </row>
    <row r="44" spans="1:8" ht="26.25" thickBot="1" x14ac:dyDescent="0.3">
      <c r="A44" s="114">
        <f t="shared" si="13"/>
        <v>21</v>
      </c>
      <c r="B44" s="133">
        <v>3</v>
      </c>
      <c r="C44" s="79" t="s">
        <v>169</v>
      </c>
      <c r="D44" s="81">
        <v>2013</v>
      </c>
      <c r="E44" s="97">
        <v>21</v>
      </c>
      <c r="F44" s="97">
        <v>21</v>
      </c>
      <c r="G44" s="89">
        <f t="shared" si="16"/>
        <v>1</v>
      </c>
      <c r="H44" s="89">
        <f t="shared" si="2"/>
        <v>1</v>
      </c>
    </row>
    <row r="45" spans="1:8" ht="15.75" thickBot="1" x14ac:dyDescent="0.3">
      <c r="A45" s="114">
        <f>A44</f>
        <v>21</v>
      </c>
      <c r="B45" s="134">
        <v>4</v>
      </c>
      <c r="C45" s="79" t="s">
        <v>117</v>
      </c>
      <c r="D45" s="27">
        <v>2018</v>
      </c>
      <c r="E45" s="97">
        <v>30</v>
      </c>
      <c r="F45" s="97">
        <v>21</v>
      </c>
      <c r="G45" s="89">
        <f t="shared" si="16"/>
        <v>1</v>
      </c>
      <c r="H45" s="89">
        <f t="shared" si="2"/>
        <v>0.7</v>
      </c>
    </row>
    <row r="46" spans="1:8" ht="26.25" thickBot="1" x14ac:dyDescent="0.3">
      <c r="A46" s="22">
        <f t="shared" ref="A46:A57" si="17">A45</f>
        <v>21</v>
      </c>
      <c r="B46" s="148">
        <v>5</v>
      </c>
      <c r="C46" s="80" t="s">
        <v>170</v>
      </c>
      <c r="D46" s="134">
        <v>2015</v>
      </c>
      <c r="E46" s="97">
        <v>20</v>
      </c>
      <c r="F46" s="97">
        <v>18</v>
      </c>
      <c r="G46" s="88">
        <f t="shared" si="16"/>
        <v>0.95238095238095233</v>
      </c>
      <c r="H46" s="88">
        <f t="shared" si="2"/>
        <v>0.9</v>
      </c>
    </row>
    <row r="47" spans="1:8" ht="15.75" thickBot="1" x14ac:dyDescent="0.3">
      <c r="A47" s="22">
        <f t="shared" si="17"/>
        <v>21</v>
      </c>
      <c r="B47" s="149"/>
      <c r="C47" s="77" t="s">
        <v>8</v>
      </c>
      <c r="D47" s="27">
        <v>2011</v>
      </c>
      <c r="E47" s="97"/>
      <c r="F47" s="97"/>
      <c r="G47" s="88">
        <f t="shared" si="16"/>
        <v>0</v>
      </c>
      <c r="H47" s="88">
        <f t="shared" si="2"/>
        <v>0</v>
      </c>
    </row>
    <row r="48" spans="1:8" ht="15.75" thickBot="1" x14ac:dyDescent="0.3">
      <c r="A48" s="22">
        <f>A47</f>
        <v>21</v>
      </c>
      <c r="B48" s="150"/>
      <c r="C48" s="40" t="s">
        <v>18</v>
      </c>
      <c r="D48" s="43"/>
      <c r="E48" s="98">
        <f>SUM(E46:E47)</f>
        <v>20</v>
      </c>
      <c r="F48" s="98">
        <f>SUM(F46:F47)</f>
        <v>18</v>
      </c>
      <c r="G48" s="89">
        <f t="shared" si="16"/>
        <v>0.95238095238095233</v>
      </c>
      <c r="H48" s="89">
        <f t="shared" si="2"/>
        <v>0.9</v>
      </c>
    </row>
    <row r="49" spans="1:8" s="6" customFormat="1" ht="13.5" thickBot="1" x14ac:dyDescent="0.25">
      <c r="A49" s="22">
        <f>A48</f>
        <v>21</v>
      </c>
      <c r="B49" s="148">
        <v>6</v>
      </c>
      <c r="C49" s="32" t="s">
        <v>19</v>
      </c>
      <c r="D49" s="76">
        <v>2015</v>
      </c>
      <c r="E49" s="97">
        <v>15</v>
      </c>
      <c r="F49" s="97">
        <v>15</v>
      </c>
      <c r="G49" s="91">
        <f t="shared" si="16"/>
        <v>0.7142857142857143</v>
      </c>
      <c r="H49" s="91">
        <f t="shared" si="2"/>
        <v>1</v>
      </c>
    </row>
    <row r="50" spans="1:8" s="6" customFormat="1" ht="15.75" customHeight="1" thickBot="1" x14ac:dyDescent="0.25">
      <c r="A50" s="22">
        <f t="shared" ref="A50:A52" si="18">A49</f>
        <v>21</v>
      </c>
      <c r="B50" s="149"/>
      <c r="C50" s="32" t="str">
        <f t="shared" ref="C50:D50" si="19">C28</f>
        <v xml:space="preserve">Моро М.И.  ж. б. Математика 1, 2-бөлүк </v>
      </c>
      <c r="D50" s="76" t="str">
        <f t="shared" si="19"/>
        <v>2013 и выше</v>
      </c>
      <c r="E50" s="97"/>
      <c r="F50" s="97"/>
      <c r="G50" s="91">
        <f t="shared" si="16"/>
        <v>0</v>
      </c>
      <c r="H50" s="91">
        <f t="shared" si="2"/>
        <v>0</v>
      </c>
    </row>
    <row r="51" spans="1:8" s="6" customFormat="1" ht="15.75" customHeight="1" thickBot="1" x14ac:dyDescent="0.25">
      <c r="A51" s="22">
        <f t="shared" si="18"/>
        <v>21</v>
      </c>
      <c r="B51" s="150"/>
      <c r="C51" s="40" t="s">
        <v>224</v>
      </c>
      <c r="D51" s="43"/>
      <c r="E51" s="98">
        <f>SUM(E49:E50)</f>
        <v>15</v>
      </c>
      <c r="F51" s="98">
        <f>SUM(F49:F50)</f>
        <v>15</v>
      </c>
      <c r="G51" s="89">
        <f t="shared" si="16"/>
        <v>0.7142857142857143</v>
      </c>
      <c r="H51" s="89">
        <f t="shared" si="2"/>
        <v>1</v>
      </c>
    </row>
    <row r="52" spans="1:8" ht="15.75" thickBot="1" x14ac:dyDescent="0.3">
      <c r="A52" s="22">
        <f t="shared" si="18"/>
        <v>21</v>
      </c>
      <c r="B52" s="134">
        <v>7</v>
      </c>
      <c r="C52" s="40" t="s">
        <v>171</v>
      </c>
      <c r="D52" s="27">
        <v>2015</v>
      </c>
      <c r="E52" s="97"/>
      <c r="F52" s="97"/>
      <c r="G52" s="89">
        <f t="shared" si="16"/>
        <v>0</v>
      </c>
      <c r="H52" s="89">
        <f t="shared" si="2"/>
        <v>0</v>
      </c>
    </row>
    <row r="53" spans="1:8" ht="15.75" thickBot="1" x14ac:dyDescent="0.3">
      <c r="A53" s="22">
        <f t="shared" si="17"/>
        <v>21</v>
      </c>
      <c r="B53" s="134">
        <v>8</v>
      </c>
      <c r="C53" s="40" t="s">
        <v>15</v>
      </c>
      <c r="D53" s="27">
        <v>2015</v>
      </c>
      <c r="E53" s="99">
        <v>21</v>
      </c>
      <c r="F53" s="99">
        <v>21</v>
      </c>
      <c r="G53" s="89">
        <f t="shared" si="16"/>
        <v>1</v>
      </c>
      <c r="H53" s="89">
        <f t="shared" si="2"/>
        <v>1</v>
      </c>
    </row>
    <row r="54" spans="1:8" ht="26.25" thickBot="1" x14ac:dyDescent="0.3">
      <c r="A54" s="22">
        <f t="shared" si="17"/>
        <v>21</v>
      </c>
      <c r="B54" s="157">
        <v>9</v>
      </c>
      <c r="C54" s="33" t="s">
        <v>10</v>
      </c>
      <c r="D54" s="134">
        <v>2012</v>
      </c>
      <c r="E54" s="99"/>
      <c r="F54" s="99"/>
      <c r="G54" s="88">
        <f t="shared" si="16"/>
        <v>0</v>
      </c>
      <c r="H54" s="88">
        <f t="shared" si="2"/>
        <v>0</v>
      </c>
    </row>
    <row r="55" spans="1:8" ht="26.25" thickBot="1" x14ac:dyDescent="0.3">
      <c r="A55" s="22">
        <f t="shared" si="17"/>
        <v>21</v>
      </c>
      <c r="B55" s="157"/>
      <c r="C55" s="33" t="s">
        <v>114</v>
      </c>
      <c r="D55" s="134">
        <v>2019</v>
      </c>
      <c r="E55" s="99"/>
      <c r="F55" s="99"/>
      <c r="G55" s="88">
        <f t="shared" si="16"/>
        <v>0</v>
      </c>
      <c r="H55" s="88">
        <f t="shared" si="2"/>
        <v>0</v>
      </c>
    </row>
    <row r="56" spans="1:8" ht="25.5" customHeight="1" thickBot="1" x14ac:dyDescent="0.3">
      <c r="A56" s="22">
        <f t="shared" si="17"/>
        <v>21</v>
      </c>
      <c r="B56" s="157"/>
      <c r="C56" s="40" t="s">
        <v>115</v>
      </c>
      <c r="D56" s="41"/>
      <c r="E56" s="98">
        <f>SUM(E54:E55)</f>
        <v>0</v>
      </c>
      <c r="F56" s="98">
        <f>SUM(F54:F55)</f>
        <v>0</v>
      </c>
      <c r="G56" s="89">
        <f t="shared" si="16"/>
        <v>0</v>
      </c>
      <c r="H56" s="89">
        <f t="shared" si="2"/>
        <v>0</v>
      </c>
    </row>
    <row r="57" spans="1:8" ht="15.75" thickBot="1" x14ac:dyDescent="0.3">
      <c r="A57" s="53">
        <f t="shared" si="17"/>
        <v>21</v>
      </c>
      <c r="B57" s="51"/>
      <c r="C57" s="44" t="s">
        <v>20</v>
      </c>
      <c r="D57" s="52"/>
      <c r="E57" s="67">
        <f>SUM(E42,E43,E44,E45,E48,E51,E52,E53,E56)</f>
        <v>144</v>
      </c>
      <c r="F57" s="67">
        <f t="shared" ref="F57" si="20">SUM(F42,F43,F44,F45,F48,F51,F52,F53,F56)</f>
        <v>131</v>
      </c>
      <c r="G57" s="90">
        <f>SUM(G42,G43,G44,G45,G48,G51,G52,G53,G56)/9</f>
        <v>0.7142857142857143</v>
      </c>
      <c r="H57" s="90">
        <f t="shared" si="2"/>
        <v>0.90972222222222221</v>
      </c>
    </row>
    <row r="58" spans="1:8" ht="15.75" thickBot="1" x14ac:dyDescent="0.3">
      <c r="A58" s="24">
        <v>23</v>
      </c>
      <c r="B58" s="134"/>
      <c r="C58" s="22" t="s">
        <v>21</v>
      </c>
      <c r="D58" s="27"/>
      <c r="E58" s="34"/>
      <c r="F58" s="34"/>
      <c r="G58" s="88"/>
      <c r="H58" s="88"/>
    </row>
    <row r="59" spans="1:8" ht="15.75" thickBot="1" x14ac:dyDescent="0.3">
      <c r="A59" s="114">
        <f>A58</f>
        <v>23</v>
      </c>
      <c r="B59" s="134">
        <v>1</v>
      </c>
      <c r="C59" s="78" t="s">
        <v>22</v>
      </c>
      <c r="D59" s="87">
        <v>2015</v>
      </c>
      <c r="E59" s="97">
        <v>15</v>
      </c>
      <c r="F59" s="97">
        <v>15</v>
      </c>
      <c r="G59" s="89">
        <f t="shared" ref="G59:G74" si="21">IF(NOT(TRUNC(A59)=A59),"Ошибка в наборе",MIN(E59/A59,1))</f>
        <v>0.65217391304347827</v>
      </c>
      <c r="H59" s="89">
        <f t="shared" ref="H59:H117" si="22">IF(ISERR(F59/E59),0,IF(ABS(F59)&gt;ABS(E59),"проверь поле F",MIN(ABS(F59/E59),1)))</f>
        <v>1</v>
      </c>
    </row>
    <row r="60" spans="1:8" ht="15.75" thickBot="1" x14ac:dyDescent="0.3">
      <c r="A60" s="114">
        <f>A59</f>
        <v>23</v>
      </c>
      <c r="B60" s="134">
        <v>2</v>
      </c>
      <c r="C60" s="78" t="s">
        <v>23</v>
      </c>
      <c r="D60" s="87">
        <v>2015</v>
      </c>
      <c r="E60" s="97">
        <v>15</v>
      </c>
      <c r="F60" s="97">
        <v>15</v>
      </c>
      <c r="G60" s="89">
        <f t="shared" si="21"/>
        <v>0.65217391304347827</v>
      </c>
      <c r="H60" s="89">
        <f t="shared" si="22"/>
        <v>1</v>
      </c>
    </row>
    <row r="61" spans="1:8" ht="15.75" thickBot="1" x14ac:dyDescent="0.3">
      <c r="A61" s="114">
        <f>A60</f>
        <v>23</v>
      </c>
      <c r="B61" s="134">
        <v>3</v>
      </c>
      <c r="C61" s="78" t="s">
        <v>24</v>
      </c>
      <c r="D61" s="87">
        <v>2015</v>
      </c>
      <c r="E61" s="97">
        <v>15</v>
      </c>
      <c r="F61" s="97">
        <v>15</v>
      </c>
      <c r="G61" s="89">
        <f t="shared" si="21"/>
        <v>0.65217391304347827</v>
      </c>
      <c r="H61" s="89">
        <f t="shared" si="22"/>
        <v>1</v>
      </c>
    </row>
    <row r="62" spans="1:8" ht="15.75" thickBot="1" x14ac:dyDescent="0.3">
      <c r="A62" s="114">
        <f>A61</f>
        <v>23</v>
      </c>
      <c r="B62" s="134">
        <v>4</v>
      </c>
      <c r="C62" s="78" t="s">
        <v>117</v>
      </c>
      <c r="D62" s="81">
        <v>2018</v>
      </c>
      <c r="E62" s="97">
        <v>17</v>
      </c>
      <c r="F62" s="97">
        <v>17</v>
      </c>
      <c r="G62" s="89">
        <f t="shared" si="21"/>
        <v>0.73913043478260865</v>
      </c>
      <c r="H62" s="89">
        <f t="shared" si="22"/>
        <v>1</v>
      </c>
    </row>
    <row r="63" spans="1:8" ht="15.75" thickBot="1" x14ac:dyDescent="0.3">
      <c r="A63" s="22">
        <f t="shared" ref="A63:A75" si="23">A62</f>
        <v>23</v>
      </c>
      <c r="B63" s="157">
        <v>5</v>
      </c>
      <c r="C63" s="77" t="s">
        <v>25</v>
      </c>
      <c r="D63" s="134">
        <v>2015</v>
      </c>
      <c r="E63" s="97">
        <v>15</v>
      </c>
      <c r="F63" s="97">
        <v>15</v>
      </c>
      <c r="G63" s="88">
        <f t="shared" si="21"/>
        <v>0.65217391304347827</v>
      </c>
      <c r="H63" s="88">
        <f t="shared" si="22"/>
        <v>1</v>
      </c>
    </row>
    <row r="64" spans="1:8" ht="15.75" thickBot="1" x14ac:dyDescent="0.3">
      <c r="A64" s="22">
        <f t="shared" si="23"/>
        <v>23</v>
      </c>
      <c r="B64" s="157"/>
      <c r="C64" s="80" t="s">
        <v>26</v>
      </c>
      <c r="D64" s="27">
        <v>2010</v>
      </c>
      <c r="E64" s="97"/>
      <c r="F64" s="97"/>
      <c r="G64" s="88">
        <f t="shared" si="21"/>
        <v>0</v>
      </c>
      <c r="H64" s="88">
        <f t="shared" si="22"/>
        <v>0</v>
      </c>
    </row>
    <row r="65" spans="1:8" ht="15.75" thickBot="1" x14ac:dyDescent="0.3">
      <c r="A65" s="22">
        <f t="shared" si="23"/>
        <v>23</v>
      </c>
      <c r="B65" s="157"/>
      <c r="C65" s="79" t="s">
        <v>18</v>
      </c>
      <c r="D65" s="43"/>
      <c r="E65" s="98">
        <f>SUM(E63:E64)</f>
        <v>15</v>
      </c>
      <c r="F65" s="98">
        <f>SUM(F63:F64)</f>
        <v>15</v>
      </c>
      <c r="G65" s="89">
        <f t="shared" si="21"/>
        <v>0.65217391304347827</v>
      </c>
      <c r="H65" s="89">
        <f t="shared" si="22"/>
        <v>1</v>
      </c>
    </row>
    <row r="66" spans="1:8" ht="15.75" thickBot="1" x14ac:dyDescent="0.3">
      <c r="A66" s="22">
        <f>A65</f>
        <v>23</v>
      </c>
      <c r="B66" s="148">
        <v>6</v>
      </c>
      <c r="C66" s="137" t="s">
        <v>19</v>
      </c>
      <c r="D66" s="76">
        <v>2009</v>
      </c>
      <c r="E66" s="99">
        <v>17</v>
      </c>
      <c r="F66" s="99">
        <v>17</v>
      </c>
      <c r="G66" s="91">
        <f t="shared" si="21"/>
        <v>0.73913043478260865</v>
      </c>
      <c r="H66" s="91">
        <f t="shared" si="22"/>
        <v>1</v>
      </c>
    </row>
    <row r="67" spans="1:8" ht="15.75" thickBot="1" x14ac:dyDescent="0.3">
      <c r="A67" s="22">
        <f t="shared" ref="A67:A69" si="24">A66</f>
        <v>23</v>
      </c>
      <c r="B67" s="149"/>
      <c r="C67" s="137" t="s">
        <v>211</v>
      </c>
      <c r="D67" s="76" t="s">
        <v>167</v>
      </c>
      <c r="E67" s="99"/>
      <c r="F67" s="99"/>
      <c r="G67" s="91">
        <f t="shared" ref="G67:G68" si="25">IF(NOT(TRUNC(A67)=A67),"Ошибка в наборе",MIN(E67/A67,1))</f>
        <v>0</v>
      </c>
      <c r="H67" s="91">
        <f t="shared" ref="H67:H68" si="26">IF(ISERR(F67/E67),0,IF(ABS(F67)&gt;ABS(E67),"проверь поле F",MIN(ABS(F67/E67),1)))</f>
        <v>0</v>
      </c>
    </row>
    <row r="68" spans="1:8" ht="15.75" thickBot="1" x14ac:dyDescent="0.3">
      <c r="A68" s="22">
        <f t="shared" si="24"/>
        <v>23</v>
      </c>
      <c r="B68" s="150"/>
      <c r="C68" s="78" t="s">
        <v>224</v>
      </c>
      <c r="D68" s="43"/>
      <c r="E68" s="98">
        <f>SUM(E66:E67)</f>
        <v>17</v>
      </c>
      <c r="F68" s="98">
        <f>SUM(F66:F67)</f>
        <v>17</v>
      </c>
      <c r="G68" s="89">
        <f t="shared" si="25"/>
        <v>0.73913043478260865</v>
      </c>
      <c r="H68" s="89">
        <f t="shared" si="26"/>
        <v>1</v>
      </c>
    </row>
    <row r="69" spans="1:8" ht="15.75" thickBot="1" x14ac:dyDescent="0.3">
      <c r="A69" s="22">
        <f t="shared" si="24"/>
        <v>23</v>
      </c>
      <c r="B69" s="134">
        <v>7</v>
      </c>
      <c r="C69" s="66" t="s">
        <v>15</v>
      </c>
      <c r="D69" s="81">
        <v>2015</v>
      </c>
      <c r="E69" s="99">
        <v>15</v>
      </c>
      <c r="F69" s="99">
        <v>15</v>
      </c>
      <c r="G69" s="89">
        <f t="shared" si="21"/>
        <v>0.65217391304347827</v>
      </c>
      <c r="H69" s="89">
        <f t="shared" si="22"/>
        <v>1</v>
      </c>
    </row>
    <row r="70" spans="1:8" ht="15.75" thickBot="1" x14ac:dyDescent="0.3">
      <c r="A70" s="22">
        <f t="shared" si="23"/>
        <v>23</v>
      </c>
      <c r="B70" s="134">
        <v>8</v>
      </c>
      <c r="C70" s="42" t="s">
        <v>13</v>
      </c>
      <c r="D70" s="81">
        <v>2007</v>
      </c>
      <c r="E70" s="99">
        <v>15</v>
      </c>
      <c r="F70" s="99">
        <v>15</v>
      </c>
      <c r="G70" s="89">
        <f t="shared" si="21"/>
        <v>0.65217391304347827</v>
      </c>
      <c r="H70" s="89">
        <f t="shared" si="22"/>
        <v>1</v>
      </c>
    </row>
    <row r="71" spans="1:8" ht="15.75" thickBot="1" x14ac:dyDescent="0.3">
      <c r="A71" s="22">
        <f t="shared" si="23"/>
        <v>23</v>
      </c>
      <c r="B71" s="134">
        <v>9</v>
      </c>
      <c r="C71" s="42" t="s">
        <v>27</v>
      </c>
      <c r="D71" s="76">
        <v>2015</v>
      </c>
      <c r="E71" s="99">
        <v>15</v>
      </c>
      <c r="F71" s="99">
        <v>15</v>
      </c>
      <c r="G71" s="89">
        <f t="shared" si="21"/>
        <v>0.65217391304347827</v>
      </c>
      <c r="H71" s="89">
        <f t="shared" si="22"/>
        <v>1</v>
      </c>
    </row>
    <row r="72" spans="1:8" ht="26.25" thickBot="1" x14ac:dyDescent="0.3">
      <c r="A72" s="22">
        <f t="shared" si="23"/>
        <v>23</v>
      </c>
      <c r="B72" s="148">
        <v>10</v>
      </c>
      <c r="C72" s="83" t="s">
        <v>10</v>
      </c>
      <c r="D72" s="81">
        <v>2012</v>
      </c>
      <c r="E72" s="99"/>
      <c r="F72" s="99"/>
      <c r="G72" s="88">
        <f t="shared" si="21"/>
        <v>0</v>
      </c>
      <c r="H72" s="91">
        <f t="shared" si="22"/>
        <v>0</v>
      </c>
    </row>
    <row r="73" spans="1:8" ht="26.25" thickBot="1" x14ac:dyDescent="0.3">
      <c r="A73" s="22">
        <f t="shared" si="23"/>
        <v>23</v>
      </c>
      <c r="B73" s="149"/>
      <c r="C73" s="33" t="s">
        <v>114</v>
      </c>
      <c r="D73" s="134">
        <v>2019</v>
      </c>
      <c r="E73" s="99"/>
      <c r="F73" s="99"/>
      <c r="G73" s="88">
        <f t="shared" si="21"/>
        <v>0</v>
      </c>
      <c r="H73" s="91">
        <f t="shared" si="22"/>
        <v>0</v>
      </c>
    </row>
    <row r="74" spans="1:8" ht="27.75" customHeight="1" thickBot="1" x14ac:dyDescent="0.3">
      <c r="A74" s="22">
        <f t="shared" si="23"/>
        <v>23</v>
      </c>
      <c r="B74" s="150"/>
      <c r="C74" s="40" t="s">
        <v>115</v>
      </c>
      <c r="D74" s="41"/>
      <c r="E74" s="98">
        <f>SUM(E72:E73)</f>
        <v>0</v>
      </c>
      <c r="F74" s="98">
        <f>SUM(F72:F73)</f>
        <v>0</v>
      </c>
      <c r="G74" s="89">
        <f t="shared" si="21"/>
        <v>0</v>
      </c>
      <c r="H74" s="89">
        <f t="shared" si="22"/>
        <v>0</v>
      </c>
    </row>
    <row r="75" spans="1:8" ht="15.75" thickBot="1" x14ac:dyDescent="0.3">
      <c r="A75" s="53">
        <f t="shared" si="23"/>
        <v>23</v>
      </c>
      <c r="B75" s="51"/>
      <c r="C75" s="44" t="s">
        <v>28</v>
      </c>
      <c r="D75" s="52"/>
      <c r="E75" s="67">
        <f>SUM(E59,E60,E61,E62,E65,E68,E69,E70,E71,E74)</f>
        <v>139</v>
      </c>
      <c r="F75" s="67">
        <f t="shared" ref="F75" si="27">SUM(F59,F60,F61,F62,F65,F68,F69,F70,F71,F74)</f>
        <v>139</v>
      </c>
      <c r="G75" s="90">
        <f>SUM(G59,G60,G61,G62,G65,G68,G69,G70,G71,G74)/10</f>
        <v>0.60434782608695659</v>
      </c>
      <c r="H75" s="90">
        <f t="shared" si="22"/>
        <v>1</v>
      </c>
    </row>
    <row r="76" spans="1:8" ht="15.75" thickBot="1" x14ac:dyDescent="0.3">
      <c r="A76" s="54">
        <f>SUM(A75,A57,A38,A23)</f>
        <v>76</v>
      </c>
      <c r="B76" s="55"/>
      <c r="C76" s="56" t="s">
        <v>29</v>
      </c>
      <c r="D76" s="57"/>
      <c r="E76" s="100">
        <f>SUM(E23,E38,E57,E75)</f>
        <v>554</v>
      </c>
      <c r="F76" s="100">
        <f t="shared" ref="F76" si="28">SUM(F23,F38,F57,F75)</f>
        <v>472</v>
      </c>
      <c r="G76" s="92">
        <f>SUM(G23,G38,G57,G75)/4</f>
        <v>0.70267425810904083</v>
      </c>
      <c r="H76" s="92">
        <f t="shared" si="22"/>
        <v>0.85198555956678701</v>
      </c>
    </row>
    <row r="77" spans="1:8" ht="15.75" thickBot="1" x14ac:dyDescent="0.3">
      <c r="A77" s="24">
        <v>26</v>
      </c>
      <c r="B77" s="134"/>
      <c r="C77" s="22" t="s">
        <v>182</v>
      </c>
      <c r="D77" s="27"/>
      <c r="E77" s="34"/>
      <c r="F77" s="34"/>
      <c r="G77" s="88"/>
      <c r="H77" s="91"/>
    </row>
    <row r="78" spans="1:8" ht="15.75" thickBot="1" x14ac:dyDescent="0.3">
      <c r="A78" s="22">
        <f>A77</f>
        <v>26</v>
      </c>
      <c r="B78" s="133">
        <v>1</v>
      </c>
      <c r="C78" s="40" t="s">
        <v>30</v>
      </c>
      <c r="D78" s="76">
        <v>2018</v>
      </c>
      <c r="E78" s="97">
        <v>13</v>
      </c>
      <c r="F78" s="97">
        <v>13</v>
      </c>
      <c r="G78" s="89">
        <f t="shared" ref="G78:G94" si="29">IF(NOT(TRUNC(A78)=A78),"Ошибка в наборе",MIN(E78/A78,1))</f>
        <v>0.5</v>
      </c>
      <c r="H78" s="89">
        <f t="shared" si="22"/>
        <v>1</v>
      </c>
    </row>
    <row r="79" spans="1:8" ht="15.75" thickBot="1" x14ac:dyDescent="0.3">
      <c r="A79" s="22">
        <f t="shared" ref="A79:A95" si="30">A78</f>
        <v>26</v>
      </c>
      <c r="B79" s="134">
        <v>2</v>
      </c>
      <c r="C79" s="40" t="s">
        <v>173</v>
      </c>
      <c r="D79" s="76">
        <v>2018</v>
      </c>
      <c r="E79" s="99">
        <v>13</v>
      </c>
      <c r="F79" s="99">
        <v>13</v>
      </c>
      <c r="G79" s="89">
        <f t="shared" si="29"/>
        <v>0.5</v>
      </c>
      <c r="H79" s="89">
        <f t="shared" si="22"/>
        <v>1</v>
      </c>
    </row>
    <row r="80" spans="1:8" ht="15.75" thickBot="1" x14ac:dyDescent="0.3">
      <c r="A80" s="22">
        <f t="shared" si="30"/>
        <v>26</v>
      </c>
      <c r="B80" s="134">
        <v>3</v>
      </c>
      <c r="C80" s="40" t="s">
        <v>128</v>
      </c>
      <c r="D80" s="76">
        <v>2018</v>
      </c>
      <c r="E80" s="99">
        <v>15</v>
      </c>
      <c r="F80" s="99">
        <v>15</v>
      </c>
      <c r="G80" s="89">
        <f t="shared" si="29"/>
        <v>0.57692307692307687</v>
      </c>
      <c r="H80" s="89">
        <f t="shared" si="22"/>
        <v>1</v>
      </c>
    </row>
    <row r="81" spans="1:8" ht="15.75" thickBot="1" x14ac:dyDescent="0.3">
      <c r="A81" s="22">
        <f t="shared" si="30"/>
        <v>26</v>
      </c>
      <c r="B81" s="134">
        <v>4</v>
      </c>
      <c r="C81" s="40" t="s">
        <v>31</v>
      </c>
      <c r="D81" s="76">
        <v>2010</v>
      </c>
      <c r="E81" s="99"/>
      <c r="F81" s="99"/>
      <c r="G81" s="89">
        <f t="shared" si="29"/>
        <v>0</v>
      </c>
      <c r="H81" s="89">
        <f t="shared" si="22"/>
        <v>0</v>
      </c>
    </row>
    <row r="82" spans="1:8" ht="15.75" thickBot="1" x14ac:dyDescent="0.3">
      <c r="A82" s="22">
        <f t="shared" si="30"/>
        <v>26</v>
      </c>
      <c r="B82" s="134">
        <v>5</v>
      </c>
      <c r="C82" s="40" t="s">
        <v>117</v>
      </c>
      <c r="D82" s="81">
        <v>2017</v>
      </c>
      <c r="E82" s="99">
        <v>15</v>
      </c>
      <c r="F82" s="99">
        <v>15</v>
      </c>
      <c r="G82" s="89">
        <f t="shared" si="29"/>
        <v>0.57692307692307687</v>
      </c>
      <c r="H82" s="89">
        <f t="shared" si="22"/>
        <v>1</v>
      </c>
    </row>
    <row r="83" spans="1:8" ht="15.75" thickBot="1" x14ac:dyDescent="0.3">
      <c r="A83" s="22">
        <f t="shared" si="30"/>
        <v>26</v>
      </c>
      <c r="B83" s="148">
        <v>6</v>
      </c>
      <c r="C83" s="26" t="s">
        <v>175</v>
      </c>
      <c r="D83" s="27" t="s">
        <v>176</v>
      </c>
      <c r="E83" s="97"/>
      <c r="F83" s="97"/>
      <c r="G83" s="91">
        <f t="shared" si="29"/>
        <v>0</v>
      </c>
      <c r="H83" s="91">
        <f t="shared" si="22"/>
        <v>0</v>
      </c>
    </row>
    <row r="84" spans="1:8" ht="15.75" thickBot="1" x14ac:dyDescent="0.3">
      <c r="A84" s="22">
        <f t="shared" si="30"/>
        <v>26</v>
      </c>
      <c r="B84" s="149"/>
      <c r="C84" s="33" t="s">
        <v>174</v>
      </c>
      <c r="D84" s="134">
        <v>2018</v>
      </c>
      <c r="E84" s="97">
        <v>13</v>
      </c>
      <c r="F84" s="97">
        <v>13</v>
      </c>
      <c r="G84" s="91">
        <f t="shared" si="29"/>
        <v>0.5</v>
      </c>
      <c r="H84" s="91">
        <f t="shared" si="22"/>
        <v>1</v>
      </c>
    </row>
    <row r="85" spans="1:8" ht="15.75" thickBot="1" x14ac:dyDescent="0.3">
      <c r="A85" s="22">
        <f>A84</f>
        <v>26</v>
      </c>
      <c r="B85" s="150"/>
      <c r="C85" s="40" t="s">
        <v>32</v>
      </c>
      <c r="D85" s="50"/>
      <c r="E85" s="98">
        <f>SUM(E83:E84)</f>
        <v>13</v>
      </c>
      <c r="F85" s="98">
        <f>SUM(F83:F84)</f>
        <v>13</v>
      </c>
      <c r="G85" s="89">
        <f t="shared" si="29"/>
        <v>0.5</v>
      </c>
      <c r="H85" s="89">
        <f t="shared" si="22"/>
        <v>1</v>
      </c>
    </row>
    <row r="86" spans="1:8" ht="15.75" thickBot="1" x14ac:dyDescent="0.3">
      <c r="A86" s="22">
        <f t="shared" si="30"/>
        <v>26</v>
      </c>
      <c r="B86" s="134">
        <v>7</v>
      </c>
      <c r="C86" s="40" t="s">
        <v>33</v>
      </c>
      <c r="D86" s="76">
        <v>2018</v>
      </c>
      <c r="E86" s="99"/>
      <c r="F86" s="99"/>
      <c r="G86" s="89">
        <f t="shared" si="29"/>
        <v>0</v>
      </c>
      <c r="H86" s="89">
        <f t="shared" si="22"/>
        <v>0</v>
      </c>
    </row>
    <row r="87" spans="1:8" ht="27" customHeight="1" thickBot="1" x14ac:dyDescent="0.3">
      <c r="A87" s="22">
        <f t="shared" si="30"/>
        <v>26</v>
      </c>
      <c r="B87" s="148">
        <v>8</v>
      </c>
      <c r="C87" s="32" t="s">
        <v>166</v>
      </c>
      <c r="D87" s="76">
        <v>2018</v>
      </c>
      <c r="E87" s="99">
        <v>15</v>
      </c>
      <c r="F87" s="99">
        <v>15</v>
      </c>
      <c r="G87" s="91">
        <f t="shared" ref="G87:G88" si="31">IF(NOT(TRUNC(A87)=A87),"Ошибка в наборе",MIN(E87/A87,1))</f>
        <v>0.57692307692307687</v>
      </c>
      <c r="H87" s="91">
        <f t="shared" ref="H87:H88" si="32">IF(ISERR(F87/E87),0,IF(ABS(F87)&gt;ABS(E87),"проверь поле F",MIN(ABS(F87/E87),1)))</f>
        <v>1</v>
      </c>
    </row>
    <row r="88" spans="1:8" ht="26.25" thickBot="1" x14ac:dyDescent="0.3">
      <c r="A88" s="22">
        <f t="shared" si="30"/>
        <v>26</v>
      </c>
      <c r="B88" s="149"/>
      <c r="C88" s="32" t="s">
        <v>177</v>
      </c>
      <c r="D88" s="76">
        <v>2009</v>
      </c>
      <c r="E88" s="99"/>
      <c r="F88" s="99"/>
      <c r="G88" s="91">
        <f t="shared" si="31"/>
        <v>0</v>
      </c>
      <c r="H88" s="91">
        <f t="shared" si="32"/>
        <v>0</v>
      </c>
    </row>
    <row r="89" spans="1:8" s="6" customFormat="1" ht="15.75" customHeight="1" thickBot="1" x14ac:dyDescent="0.25">
      <c r="A89" s="22">
        <f t="shared" si="30"/>
        <v>26</v>
      </c>
      <c r="B89" s="150"/>
      <c r="C89" s="40" t="s">
        <v>178</v>
      </c>
      <c r="D89" s="41"/>
      <c r="E89" s="98">
        <f>SUM(E87:E88)</f>
        <v>15</v>
      </c>
      <c r="F89" s="98">
        <f>SUM(F87:F88)</f>
        <v>15</v>
      </c>
      <c r="G89" s="89">
        <f t="shared" si="29"/>
        <v>0.57692307692307687</v>
      </c>
      <c r="H89" s="89">
        <f t="shared" si="22"/>
        <v>1</v>
      </c>
    </row>
    <row r="90" spans="1:8" s="6" customFormat="1" ht="15.75" customHeight="1" thickBot="1" x14ac:dyDescent="0.25">
      <c r="A90" s="22">
        <f t="shared" si="30"/>
        <v>26</v>
      </c>
      <c r="B90" s="133">
        <v>9</v>
      </c>
      <c r="C90" s="40" t="s">
        <v>179</v>
      </c>
      <c r="D90" s="81">
        <v>2018</v>
      </c>
      <c r="E90" s="99">
        <v>13</v>
      </c>
      <c r="F90" s="99">
        <v>13</v>
      </c>
      <c r="G90" s="89">
        <f t="shared" ref="G90:G91" si="33">IF(NOT(TRUNC(A90)=A90),"Ошибка в наборе",MIN(E90/A90,1))</f>
        <v>0.5</v>
      </c>
      <c r="H90" s="89">
        <f t="shared" ref="H90:H91" si="34">IF(ISERR(F90/E90),0,IF(ABS(F90)&gt;ABS(E90),"проверь поле F",MIN(ABS(F90/E90),1)))</f>
        <v>1</v>
      </c>
    </row>
    <row r="91" spans="1:8" s="6" customFormat="1" ht="15.75" customHeight="1" thickBot="1" x14ac:dyDescent="0.25">
      <c r="A91" s="22">
        <f t="shared" si="30"/>
        <v>26</v>
      </c>
      <c r="B91" s="133">
        <v>10</v>
      </c>
      <c r="C91" s="40" t="s">
        <v>180</v>
      </c>
      <c r="D91" s="81">
        <v>2018</v>
      </c>
      <c r="E91" s="99">
        <v>13</v>
      </c>
      <c r="F91" s="99">
        <v>13</v>
      </c>
      <c r="G91" s="89">
        <f t="shared" si="33"/>
        <v>0.5</v>
      </c>
      <c r="H91" s="89">
        <f t="shared" si="34"/>
        <v>1</v>
      </c>
    </row>
    <row r="92" spans="1:8" ht="15.75" thickBot="1" x14ac:dyDescent="0.3">
      <c r="A92" s="22">
        <f t="shared" si="30"/>
        <v>26</v>
      </c>
      <c r="B92" s="134">
        <v>11</v>
      </c>
      <c r="C92" s="42" t="s">
        <v>181</v>
      </c>
      <c r="D92" s="81">
        <v>2018</v>
      </c>
      <c r="E92" s="99">
        <v>13</v>
      </c>
      <c r="F92" s="99">
        <v>13</v>
      </c>
      <c r="G92" s="89">
        <f t="shared" si="29"/>
        <v>0.5</v>
      </c>
      <c r="H92" s="89">
        <f t="shared" si="22"/>
        <v>1</v>
      </c>
    </row>
    <row r="93" spans="1:8" ht="15.75" thickBot="1" x14ac:dyDescent="0.3">
      <c r="A93" s="22">
        <f t="shared" si="30"/>
        <v>26</v>
      </c>
      <c r="B93" s="134">
        <v>12</v>
      </c>
      <c r="C93" s="42" t="s">
        <v>15</v>
      </c>
      <c r="D93" s="81">
        <v>2018</v>
      </c>
      <c r="E93" s="99">
        <v>15</v>
      </c>
      <c r="F93" s="99">
        <v>15</v>
      </c>
      <c r="G93" s="89">
        <f t="shared" si="29"/>
        <v>0.57692307692307687</v>
      </c>
      <c r="H93" s="89">
        <f t="shared" si="22"/>
        <v>1</v>
      </c>
    </row>
    <row r="94" spans="1:8" ht="15.75" thickBot="1" x14ac:dyDescent="0.3">
      <c r="A94" s="22">
        <f t="shared" si="30"/>
        <v>26</v>
      </c>
      <c r="B94" s="134">
        <v>13</v>
      </c>
      <c r="C94" s="42" t="s">
        <v>129</v>
      </c>
      <c r="D94" s="81">
        <v>2018</v>
      </c>
      <c r="E94" s="99">
        <v>15</v>
      </c>
      <c r="F94" s="99">
        <v>15</v>
      </c>
      <c r="G94" s="89">
        <f t="shared" si="29"/>
        <v>0.57692307692307687</v>
      </c>
      <c r="H94" s="89">
        <f t="shared" si="22"/>
        <v>1</v>
      </c>
    </row>
    <row r="95" spans="1:8" ht="15.75" thickBot="1" x14ac:dyDescent="0.3">
      <c r="A95" s="53">
        <f t="shared" si="30"/>
        <v>26</v>
      </c>
      <c r="B95" s="58"/>
      <c r="C95" s="44" t="s">
        <v>34</v>
      </c>
      <c r="D95" s="52"/>
      <c r="E95" s="67">
        <f>SUM(E78,E79,E80,E81,E82,E85,E86,E89,E90,E91,E92,E93,E94)</f>
        <v>153</v>
      </c>
      <c r="F95" s="67">
        <f t="shared" ref="F95" si="35">SUM(F78,F79,F80,F81,F82,F85,F86,F89,F90,F91,F92,F93,F94)</f>
        <v>153</v>
      </c>
      <c r="G95" s="90">
        <f>SUM(G78,G79,G80,G81,G82,G85,G86,G89,G90,G91,G92,G93,G94)/13</f>
        <v>0.4526627218934911</v>
      </c>
      <c r="H95" s="90">
        <f t="shared" si="22"/>
        <v>1</v>
      </c>
    </row>
    <row r="96" spans="1:8" ht="15.75" thickBot="1" x14ac:dyDescent="0.3">
      <c r="A96" s="24">
        <v>16</v>
      </c>
      <c r="B96" s="134"/>
      <c r="C96" s="22" t="s">
        <v>187</v>
      </c>
      <c r="D96" s="27"/>
      <c r="E96" s="34"/>
      <c r="F96" s="34"/>
      <c r="G96" s="88"/>
      <c r="H96" s="91"/>
    </row>
    <row r="97" spans="1:8" ht="15.75" thickBot="1" x14ac:dyDescent="0.3">
      <c r="A97" s="22">
        <f>A96</f>
        <v>16</v>
      </c>
      <c r="B97" s="134">
        <v>1</v>
      </c>
      <c r="C97" s="40" t="s">
        <v>38</v>
      </c>
      <c r="D97" s="76">
        <v>2018</v>
      </c>
      <c r="E97" s="99">
        <v>10</v>
      </c>
      <c r="F97" s="99">
        <v>10</v>
      </c>
      <c r="G97" s="89">
        <f>IF(NOT(TRUNC(A97)=A97),"Ошибка в наборе",MIN(E97/A97,1))</f>
        <v>0.625</v>
      </c>
      <c r="H97" s="89">
        <f t="shared" si="22"/>
        <v>1</v>
      </c>
    </row>
    <row r="98" spans="1:8" ht="15.75" thickBot="1" x14ac:dyDescent="0.3">
      <c r="A98" s="22">
        <f t="shared" ref="A98:A113" si="36">A97</f>
        <v>16</v>
      </c>
      <c r="B98" s="134">
        <v>2</v>
      </c>
      <c r="C98" s="40" t="s">
        <v>183</v>
      </c>
      <c r="D98" s="76">
        <v>2018</v>
      </c>
      <c r="E98" s="99">
        <v>10</v>
      </c>
      <c r="F98" s="99">
        <v>10</v>
      </c>
      <c r="G98" s="89">
        <f t="shared" ref="G98:G112" si="37">IF(NOT(TRUNC(A98)=A98),"Ошибка в наборе",MIN(E98/A98,1))</f>
        <v>0.625</v>
      </c>
      <c r="H98" s="89">
        <f t="shared" si="22"/>
        <v>1</v>
      </c>
    </row>
    <row r="99" spans="1:8" ht="15.75" thickBot="1" x14ac:dyDescent="0.3">
      <c r="A99" s="22">
        <f t="shared" si="36"/>
        <v>16</v>
      </c>
      <c r="B99" s="134">
        <v>3</v>
      </c>
      <c r="C99" s="40" t="s">
        <v>130</v>
      </c>
      <c r="D99" s="81">
        <v>2018</v>
      </c>
      <c r="E99" s="99">
        <v>10</v>
      </c>
      <c r="F99" s="99">
        <v>10</v>
      </c>
      <c r="G99" s="89">
        <f t="shared" si="37"/>
        <v>0.625</v>
      </c>
      <c r="H99" s="89">
        <f t="shared" si="22"/>
        <v>1</v>
      </c>
    </row>
    <row r="100" spans="1:8" ht="15.75" thickBot="1" x14ac:dyDescent="0.3">
      <c r="A100" s="22">
        <f t="shared" si="36"/>
        <v>16</v>
      </c>
      <c r="B100" s="134">
        <v>4</v>
      </c>
      <c r="C100" s="40" t="s">
        <v>133</v>
      </c>
      <c r="D100" s="76">
        <v>2016</v>
      </c>
      <c r="E100" s="99">
        <v>10</v>
      </c>
      <c r="F100" s="99">
        <v>10</v>
      </c>
      <c r="G100" s="89">
        <f t="shared" si="37"/>
        <v>0.625</v>
      </c>
      <c r="H100" s="89">
        <f t="shared" si="22"/>
        <v>1</v>
      </c>
    </row>
    <row r="101" spans="1:8" ht="15.75" thickBot="1" x14ac:dyDescent="0.3">
      <c r="A101" s="22">
        <f t="shared" si="36"/>
        <v>16</v>
      </c>
      <c r="B101" s="134">
        <v>5</v>
      </c>
      <c r="C101" s="40" t="s">
        <v>131</v>
      </c>
      <c r="D101" s="81">
        <v>2018</v>
      </c>
      <c r="E101" s="99">
        <v>15</v>
      </c>
      <c r="F101" s="99">
        <v>15</v>
      </c>
      <c r="G101" s="89">
        <f t="shared" si="37"/>
        <v>0.9375</v>
      </c>
      <c r="H101" s="89">
        <f t="shared" si="22"/>
        <v>1</v>
      </c>
    </row>
    <row r="102" spans="1:8" ht="15.75" thickBot="1" x14ac:dyDescent="0.3">
      <c r="A102" s="22">
        <f t="shared" si="36"/>
        <v>16</v>
      </c>
      <c r="B102" s="157">
        <v>6</v>
      </c>
      <c r="C102" s="26" t="s">
        <v>174</v>
      </c>
      <c r="D102" s="76">
        <v>2018</v>
      </c>
      <c r="E102" s="97">
        <v>13</v>
      </c>
      <c r="F102" s="97">
        <v>13</v>
      </c>
      <c r="G102" s="91">
        <f t="shared" si="37"/>
        <v>0.8125</v>
      </c>
      <c r="H102" s="88">
        <f t="shared" si="22"/>
        <v>1</v>
      </c>
    </row>
    <row r="103" spans="1:8" ht="15.75" thickBot="1" x14ac:dyDescent="0.3">
      <c r="A103" s="22">
        <f t="shared" si="36"/>
        <v>16</v>
      </c>
      <c r="B103" s="157"/>
      <c r="C103" s="26" t="s">
        <v>35</v>
      </c>
      <c r="D103" s="27" t="s">
        <v>184</v>
      </c>
      <c r="E103" s="97"/>
      <c r="F103" s="97"/>
      <c r="G103" s="91">
        <f t="shared" si="37"/>
        <v>0</v>
      </c>
      <c r="H103" s="88">
        <f t="shared" si="22"/>
        <v>0</v>
      </c>
    </row>
    <row r="104" spans="1:8" ht="15.75" thickBot="1" x14ac:dyDescent="0.3">
      <c r="A104" s="22">
        <f t="shared" si="36"/>
        <v>16</v>
      </c>
      <c r="B104" s="157"/>
      <c r="C104" s="40" t="s">
        <v>36</v>
      </c>
      <c r="D104" s="43"/>
      <c r="E104" s="98">
        <f>SUM(E102:E103)</f>
        <v>13</v>
      </c>
      <c r="F104" s="98">
        <f>SUM(F102:F103)</f>
        <v>13</v>
      </c>
      <c r="G104" s="89">
        <f t="shared" si="37"/>
        <v>0.8125</v>
      </c>
      <c r="H104" s="89">
        <f t="shared" si="22"/>
        <v>1</v>
      </c>
    </row>
    <row r="105" spans="1:8" ht="15.75" thickBot="1" x14ac:dyDescent="0.3">
      <c r="A105" s="22">
        <f t="shared" si="36"/>
        <v>16</v>
      </c>
      <c r="B105" s="134">
        <v>7</v>
      </c>
      <c r="C105" s="40" t="s">
        <v>132</v>
      </c>
      <c r="D105" s="76">
        <v>2018</v>
      </c>
      <c r="E105" s="99">
        <v>13</v>
      </c>
      <c r="F105" s="99">
        <v>13</v>
      </c>
      <c r="G105" s="89">
        <f t="shared" si="37"/>
        <v>0.8125</v>
      </c>
      <c r="H105" s="89">
        <f t="shared" si="22"/>
        <v>1</v>
      </c>
    </row>
    <row r="106" spans="1:8" ht="15.75" thickBot="1" x14ac:dyDescent="0.3">
      <c r="A106" s="22">
        <f t="shared" si="36"/>
        <v>16</v>
      </c>
      <c r="B106" s="134">
        <v>8</v>
      </c>
      <c r="C106" s="42" t="s">
        <v>225</v>
      </c>
      <c r="D106" s="81">
        <v>2010</v>
      </c>
      <c r="E106" s="99">
        <v>13</v>
      </c>
      <c r="F106" s="99">
        <v>13</v>
      </c>
      <c r="G106" s="89">
        <f t="shared" si="37"/>
        <v>0.8125</v>
      </c>
      <c r="H106" s="89">
        <f t="shared" si="22"/>
        <v>1</v>
      </c>
    </row>
    <row r="107" spans="1:8" ht="27.75" customHeight="1" thickBot="1" x14ac:dyDescent="0.3">
      <c r="A107" s="22">
        <f t="shared" si="36"/>
        <v>16</v>
      </c>
      <c r="B107" s="133">
        <v>9</v>
      </c>
      <c r="C107" s="40" t="s">
        <v>185</v>
      </c>
      <c r="D107" s="81">
        <v>2018</v>
      </c>
      <c r="E107" s="97">
        <v>15</v>
      </c>
      <c r="F107" s="97">
        <v>15</v>
      </c>
      <c r="G107" s="89">
        <f t="shared" si="37"/>
        <v>0.9375</v>
      </c>
      <c r="H107" s="89">
        <f t="shared" si="22"/>
        <v>1</v>
      </c>
    </row>
    <row r="108" spans="1:8" ht="15.75" thickBot="1" x14ac:dyDescent="0.3">
      <c r="A108" s="22">
        <f t="shared" si="36"/>
        <v>16</v>
      </c>
      <c r="B108" s="134">
        <v>10</v>
      </c>
      <c r="C108" s="42" t="s">
        <v>186</v>
      </c>
      <c r="D108" s="81">
        <v>2018</v>
      </c>
      <c r="E108" s="99">
        <v>13</v>
      </c>
      <c r="F108" s="99">
        <v>13</v>
      </c>
      <c r="G108" s="89">
        <f t="shared" si="37"/>
        <v>0.8125</v>
      </c>
      <c r="H108" s="89">
        <f t="shared" si="22"/>
        <v>1</v>
      </c>
    </row>
    <row r="109" spans="1:8" ht="15.75" thickBot="1" x14ac:dyDescent="0.3">
      <c r="A109" s="22">
        <f t="shared" si="36"/>
        <v>16</v>
      </c>
      <c r="B109" s="134">
        <v>11</v>
      </c>
      <c r="C109" s="42" t="s">
        <v>180</v>
      </c>
      <c r="D109" s="81">
        <v>2018</v>
      </c>
      <c r="E109" s="99">
        <v>16</v>
      </c>
      <c r="F109" s="99">
        <v>16</v>
      </c>
      <c r="G109" s="89">
        <f t="shared" ref="G109:G110" si="38">IF(NOT(TRUNC(A109)=A109),"Ошибка в наборе",MIN(E109/A109,1))</f>
        <v>1</v>
      </c>
      <c r="H109" s="89">
        <f t="shared" ref="H109:H110" si="39">IF(ISERR(F109/E109),0,IF(ABS(F109)&gt;ABS(E109),"проверь поле F",MIN(ABS(F109/E109),1)))</f>
        <v>1</v>
      </c>
    </row>
    <row r="110" spans="1:8" ht="15.75" thickBot="1" x14ac:dyDescent="0.3">
      <c r="A110" s="22">
        <f t="shared" si="36"/>
        <v>16</v>
      </c>
      <c r="B110" s="134">
        <v>12</v>
      </c>
      <c r="C110" s="42" t="s">
        <v>181</v>
      </c>
      <c r="D110" s="81">
        <v>2018</v>
      </c>
      <c r="E110" s="99">
        <v>13</v>
      </c>
      <c r="F110" s="99">
        <v>13</v>
      </c>
      <c r="G110" s="89">
        <f t="shared" si="38"/>
        <v>0.8125</v>
      </c>
      <c r="H110" s="89">
        <f t="shared" si="39"/>
        <v>1</v>
      </c>
    </row>
    <row r="111" spans="1:8" ht="15.75" thickBot="1" x14ac:dyDescent="0.3">
      <c r="A111" s="22">
        <f>A108</f>
        <v>16</v>
      </c>
      <c r="B111" s="134">
        <v>13</v>
      </c>
      <c r="C111" s="42" t="s">
        <v>15</v>
      </c>
      <c r="D111" s="81">
        <v>2018</v>
      </c>
      <c r="E111" s="99">
        <v>15</v>
      </c>
      <c r="F111" s="99">
        <v>15</v>
      </c>
      <c r="G111" s="89">
        <f t="shared" si="37"/>
        <v>0.9375</v>
      </c>
      <c r="H111" s="89">
        <f t="shared" si="22"/>
        <v>1</v>
      </c>
    </row>
    <row r="112" spans="1:8" ht="15.75" thickBot="1" x14ac:dyDescent="0.3">
      <c r="A112" s="22">
        <f t="shared" si="36"/>
        <v>16</v>
      </c>
      <c r="B112" s="134">
        <v>14</v>
      </c>
      <c r="C112" s="42" t="s">
        <v>129</v>
      </c>
      <c r="D112" s="81">
        <v>2018</v>
      </c>
      <c r="E112" s="99">
        <v>15</v>
      </c>
      <c r="F112" s="99">
        <v>15</v>
      </c>
      <c r="G112" s="89">
        <f t="shared" si="37"/>
        <v>0.9375</v>
      </c>
      <c r="H112" s="89">
        <f t="shared" si="22"/>
        <v>1</v>
      </c>
    </row>
    <row r="113" spans="1:8" ht="15.75" thickBot="1" x14ac:dyDescent="0.3">
      <c r="A113" s="53">
        <f t="shared" si="36"/>
        <v>16</v>
      </c>
      <c r="B113" s="51"/>
      <c r="C113" s="44" t="s">
        <v>37</v>
      </c>
      <c r="D113" s="52"/>
      <c r="E113" s="67">
        <f>SUM(E97,E98,E99,E100,E101,E104,E105,E106,E107,E108,E109,E110,E111,E112)</f>
        <v>181</v>
      </c>
      <c r="F113" s="67">
        <f t="shared" ref="F113" si="40">SUM(F97,F98,F99,F100,F101,F104,F105,F106,F107,F108,F109,F110,F111,F112)</f>
        <v>181</v>
      </c>
      <c r="G113" s="90">
        <f>SUM(G97,G98,G99,G100,G101,G104,G105,G106,G107,G108,G109,G110,G111,G112)/14</f>
        <v>0.8080357142857143</v>
      </c>
      <c r="H113" s="90">
        <f t="shared" si="22"/>
        <v>1</v>
      </c>
    </row>
    <row r="114" spans="1:8" ht="15.75" thickBot="1" x14ac:dyDescent="0.3">
      <c r="A114" s="24">
        <v>27</v>
      </c>
      <c r="B114" s="134"/>
      <c r="C114" s="22" t="s">
        <v>191</v>
      </c>
      <c r="D114" s="27"/>
      <c r="E114" s="34"/>
      <c r="F114" s="34"/>
      <c r="G114" s="88"/>
      <c r="H114" s="88"/>
    </row>
    <row r="115" spans="1:8" ht="15.75" thickBot="1" x14ac:dyDescent="0.3">
      <c r="A115" s="22">
        <f>A114</f>
        <v>27</v>
      </c>
      <c r="B115" s="133">
        <v>1</v>
      </c>
      <c r="C115" s="40" t="s">
        <v>38</v>
      </c>
      <c r="D115" s="76">
        <v>2015</v>
      </c>
      <c r="E115" s="97">
        <v>10</v>
      </c>
      <c r="F115" s="97">
        <v>10</v>
      </c>
      <c r="G115" s="89">
        <f t="shared" ref="G115:G142" si="41">IF(NOT(TRUNC(A115)=A115),"Ошибка в наборе",MIN(E115/A115,1))</f>
        <v>0.37037037037037035</v>
      </c>
      <c r="H115" s="89">
        <f t="shared" si="22"/>
        <v>1</v>
      </c>
    </row>
    <row r="116" spans="1:8" ht="15.75" thickBot="1" x14ac:dyDescent="0.3">
      <c r="A116" s="22">
        <f t="shared" ref="A116:A143" si="42">A115</f>
        <v>27</v>
      </c>
      <c r="B116" s="134">
        <v>2</v>
      </c>
      <c r="C116" s="40" t="s">
        <v>39</v>
      </c>
      <c r="D116" s="76">
        <v>2015</v>
      </c>
      <c r="E116" s="97">
        <v>10</v>
      </c>
      <c r="F116" s="97">
        <v>10</v>
      </c>
      <c r="G116" s="89">
        <f t="shared" si="41"/>
        <v>0.37037037037037035</v>
      </c>
      <c r="H116" s="89">
        <f t="shared" si="22"/>
        <v>1</v>
      </c>
    </row>
    <row r="117" spans="1:8" ht="15.75" thickBot="1" x14ac:dyDescent="0.3">
      <c r="A117" s="22">
        <f>A116</f>
        <v>27</v>
      </c>
      <c r="B117" s="148">
        <v>3</v>
      </c>
      <c r="C117" s="26" t="s">
        <v>40</v>
      </c>
      <c r="D117" s="76">
        <v>2010</v>
      </c>
      <c r="E117" s="97">
        <v>10</v>
      </c>
      <c r="F117" s="97">
        <v>10</v>
      </c>
      <c r="G117" s="89">
        <f>IF(NOT(TRUNC(A117)=A117),"Ошибка в наборе",MIN(E117/A117,1))</f>
        <v>0.37037037037037035</v>
      </c>
      <c r="H117" s="89">
        <f t="shared" si="22"/>
        <v>1</v>
      </c>
    </row>
    <row r="118" spans="1:8" ht="15.75" thickBot="1" x14ac:dyDescent="0.3">
      <c r="A118" s="22">
        <f t="shared" ref="A118:A119" si="43">A117</f>
        <v>27</v>
      </c>
      <c r="B118" s="149"/>
      <c r="C118" s="26" t="s">
        <v>226</v>
      </c>
      <c r="D118" s="76">
        <v>2021</v>
      </c>
      <c r="E118" s="97">
        <v>10</v>
      </c>
      <c r="F118" s="97">
        <v>10</v>
      </c>
      <c r="G118" s="89">
        <f t="shared" ref="G118" si="44">IF(NOT(TRUNC(A118)=A118),"Ошибка в наборе",MIN(E118/A118,1))</f>
        <v>0.37037037037037035</v>
      </c>
      <c r="H118" s="89">
        <f t="shared" ref="H118:H119" si="45">IF(ISERR(F118/E118),0,IF(ABS(F118)&gt;ABS(E118),"проверь поле F",MIN(ABS(F118/E118),1)))</f>
        <v>1</v>
      </c>
    </row>
    <row r="119" spans="1:8" s="141" customFormat="1" ht="15.75" thickBot="1" x14ac:dyDescent="0.3">
      <c r="A119" s="22">
        <f t="shared" si="43"/>
        <v>27</v>
      </c>
      <c r="B119" s="150"/>
      <c r="C119" s="40" t="s">
        <v>215</v>
      </c>
      <c r="D119" s="131"/>
      <c r="E119" s="98">
        <f>SUM(E117:E118)</f>
        <v>20</v>
      </c>
      <c r="F119" s="98">
        <f>SUM(F117:F118)</f>
        <v>20</v>
      </c>
      <c r="G119" s="89">
        <f>IF(NOT(TRUNC(A119)=A119),"Ошибка в наборе",MIN(E119/A119,1))</f>
        <v>0.7407407407407407</v>
      </c>
      <c r="H119" s="89">
        <f t="shared" si="45"/>
        <v>1</v>
      </c>
    </row>
    <row r="120" spans="1:8" ht="15.75" thickBot="1" x14ac:dyDescent="0.3">
      <c r="A120" s="22">
        <f>A117</f>
        <v>27</v>
      </c>
      <c r="B120" s="134">
        <v>4</v>
      </c>
      <c r="C120" s="42" t="s">
        <v>42</v>
      </c>
      <c r="D120" s="81">
        <v>2009</v>
      </c>
      <c r="E120" s="99">
        <v>10</v>
      </c>
      <c r="F120" s="99">
        <v>10</v>
      </c>
      <c r="G120" s="89">
        <f t="shared" si="41"/>
        <v>0.37037037037037035</v>
      </c>
      <c r="H120" s="89">
        <f t="shared" ref="H120:H195" si="46">IF(ISERR(F120/E120),0,IF(ABS(F120)&gt;ABS(E120),"проверь поле F",MIN(ABS(F120/E120),1)))</f>
        <v>1</v>
      </c>
    </row>
    <row r="121" spans="1:8" ht="15.75" thickBot="1" x14ac:dyDescent="0.3">
      <c r="A121" s="22">
        <f t="shared" si="42"/>
        <v>27</v>
      </c>
      <c r="B121" s="148">
        <v>5</v>
      </c>
      <c r="C121" s="83" t="s">
        <v>134</v>
      </c>
      <c r="D121" s="134">
        <v>2012</v>
      </c>
      <c r="E121" s="99">
        <v>10</v>
      </c>
      <c r="F121" s="99">
        <v>10</v>
      </c>
      <c r="G121" s="88">
        <f t="shared" si="41"/>
        <v>0.37037037037037035</v>
      </c>
      <c r="H121" s="91">
        <f t="shared" si="46"/>
        <v>1</v>
      </c>
    </row>
    <row r="122" spans="1:8" ht="15.75" thickBot="1" x14ac:dyDescent="0.3">
      <c r="A122" s="22">
        <f t="shared" si="42"/>
        <v>27</v>
      </c>
      <c r="B122" s="149"/>
      <c r="C122" s="83" t="s">
        <v>188</v>
      </c>
      <c r="D122" s="134">
        <v>2019</v>
      </c>
      <c r="E122" s="99"/>
      <c r="F122" s="99"/>
      <c r="G122" s="88">
        <f t="shared" ref="G122" si="47">IF(NOT(TRUNC(A122)=A122),"Ошибка в наборе",MIN(E122/A122,1))</f>
        <v>0</v>
      </c>
      <c r="H122" s="91">
        <f t="shared" ref="H122" si="48">IF(ISERR(F122/E122),0,IF(ABS(F122)&gt;ABS(E122),"проверь поле F",MIN(ABS(F122/E122),1)))</f>
        <v>0</v>
      </c>
    </row>
    <row r="123" spans="1:8" ht="15.75" thickBot="1" x14ac:dyDescent="0.3">
      <c r="A123" s="22">
        <f t="shared" si="42"/>
        <v>27</v>
      </c>
      <c r="B123" s="149"/>
      <c r="C123" s="83" t="s">
        <v>135</v>
      </c>
      <c r="D123" s="134" t="s">
        <v>189</v>
      </c>
      <c r="E123" s="99"/>
      <c r="F123" s="99"/>
      <c r="G123" s="88">
        <f t="shared" si="41"/>
        <v>0</v>
      </c>
      <c r="H123" s="91">
        <f t="shared" si="46"/>
        <v>0</v>
      </c>
    </row>
    <row r="124" spans="1:8" ht="15.75" thickBot="1" x14ac:dyDescent="0.3">
      <c r="A124" s="22">
        <f t="shared" si="42"/>
        <v>27</v>
      </c>
      <c r="B124" s="150"/>
      <c r="C124" s="40" t="s">
        <v>136</v>
      </c>
      <c r="D124" s="41"/>
      <c r="E124" s="98">
        <f>SUM(E121:E123)</f>
        <v>10</v>
      </c>
      <c r="F124" s="98">
        <f>SUM(F121:F123)</f>
        <v>10</v>
      </c>
      <c r="G124" s="89">
        <f t="shared" si="41"/>
        <v>0.37037037037037035</v>
      </c>
      <c r="H124" s="89">
        <f>IF(ISERR(F124/E124),0,IF(ABS(F124)&gt;ABS(E124),"проверь поле F",MIN(ABS(F124/E124),1)))</f>
        <v>1</v>
      </c>
    </row>
    <row r="125" spans="1:8" ht="15.75" thickBot="1" x14ac:dyDescent="0.3">
      <c r="A125" s="22">
        <f t="shared" si="42"/>
        <v>27</v>
      </c>
      <c r="B125" s="148">
        <v>6</v>
      </c>
      <c r="C125" s="26" t="s">
        <v>190</v>
      </c>
      <c r="D125" s="27">
        <v>2013</v>
      </c>
      <c r="E125" s="97">
        <v>10</v>
      </c>
      <c r="F125" s="97">
        <v>10</v>
      </c>
      <c r="G125" s="88">
        <f t="shared" si="41"/>
        <v>0.37037037037037035</v>
      </c>
      <c r="H125" s="88">
        <f>IF(ISERR(F125/E125),0,IF(ABS(F125)&gt;ABS(E125),"проверь поле F",MIN(ABS(F125/E125),1)))</f>
        <v>1</v>
      </c>
    </row>
    <row r="126" spans="1:8" ht="15.75" thickBot="1" x14ac:dyDescent="0.3">
      <c r="A126" s="22">
        <f t="shared" si="42"/>
        <v>27</v>
      </c>
      <c r="B126" s="149"/>
      <c r="C126" s="33" t="s">
        <v>49</v>
      </c>
      <c r="D126" s="27">
        <v>2017</v>
      </c>
      <c r="E126" s="97">
        <v>10</v>
      </c>
      <c r="F126" s="97">
        <v>10</v>
      </c>
      <c r="G126" s="88">
        <f t="shared" si="41"/>
        <v>0.37037037037037035</v>
      </c>
      <c r="H126" s="88">
        <f>IF(ISERR(F126/E126),0,IF(ABS(F126)&gt;ABS(E126),"проверь поле F",MIN(ABS(F126/E126),1)))</f>
        <v>1</v>
      </c>
    </row>
    <row r="127" spans="1:8" ht="15.75" thickBot="1" x14ac:dyDescent="0.3">
      <c r="A127" s="22">
        <f t="shared" si="42"/>
        <v>27</v>
      </c>
      <c r="B127" s="150"/>
      <c r="C127" s="40" t="s">
        <v>71</v>
      </c>
      <c r="D127" s="43"/>
      <c r="E127" s="98">
        <f>SUM(E125:E126)</f>
        <v>20</v>
      </c>
      <c r="F127" s="98">
        <f>SUM(F125:F126)</f>
        <v>20</v>
      </c>
      <c r="G127" s="89">
        <f t="shared" si="41"/>
        <v>0.7407407407407407</v>
      </c>
      <c r="H127" s="89">
        <f>IF(ISERR(F127/E127),0,IF(ABS(F127)&gt;ABS(E127),"проверь поле F",MIN(ABS(F127/E127),1)))</f>
        <v>1</v>
      </c>
    </row>
    <row r="128" spans="1:8" ht="15.75" thickBot="1" x14ac:dyDescent="0.3">
      <c r="A128" s="22">
        <f t="shared" si="42"/>
        <v>27</v>
      </c>
      <c r="B128" s="157">
        <v>7</v>
      </c>
      <c r="C128" s="28" t="s">
        <v>137</v>
      </c>
      <c r="D128" s="134">
        <v>2009</v>
      </c>
      <c r="E128" s="97">
        <v>10</v>
      </c>
      <c r="F128" s="97">
        <v>10</v>
      </c>
      <c r="G128" s="88">
        <f t="shared" si="41"/>
        <v>0.37037037037037035</v>
      </c>
      <c r="H128" s="88">
        <f t="shared" si="46"/>
        <v>1</v>
      </c>
    </row>
    <row r="129" spans="1:8" ht="15.75" thickBot="1" x14ac:dyDescent="0.3">
      <c r="A129" s="22">
        <f t="shared" si="42"/>
        <v>27</v>
      </c>
      <c r="B129" s="157"/>
      <c r="C129" s="39" t="s">
        <v>43</v>
      </c>
      <c r="D129" s="134">
        <v>2003</v>
      </c>
      <c r="E129" s="97"/>
      <c r="F129" s="97"/>
      <c r="G129" s="88">
        <f t="shared" si="41"/>
        <v>0</v>
      </c>
      <c r="H129" s="88">
        <f t="shared" si="46"/>
        <v>0</v>
      </c>
    </row>
    <row r="130" spans="1:8" ht="15.75" thickBot="1" x14ac:dyDescent="0.3">
      <c r="A130" s="22">
        <f t="shared" si="42"/>
        <v>27</v>
      </c>
      <c r="B130" s="157"/>
      <c r="C130" s="40" t="s">
        <v>44</v>
      </c>
      <c r="D130" s="41"/>
      <c r="E130" s="98">
        <f>SUM(E128:E129)</f>
        <v>10</v>
      </c>
      <c r="F130" s="98">
        <f>SUM(F128:F129)</f>
        <v>10</v>
      </c>
      <c r="G130" s="89">
        <f t="shared" si="41"/>
        <v>0.37037037037037035</v>
      </c>
      <c r="H130" s="89">
        <f>IF(ISERR(F130/E130),0,IF(ABS(F130)&gt;ABS(E130),"проверь поле F",MIN(ABS(F130/E130),1)))</f>
        <v>1</v>
      </c>
    </row>
    <row r="131" spans="1:8" ht="15.75" thickBot="1" x14ac:dyDescent="0.3">
      <c r="A131" s="22">
        <f t="shared" si="42"/>
        <v>27</v>
      </c>
      <c r="B131" s="134">
        <v>8</v>
      </c>
      <c r="C131" s="40" t="s">
        <v>45</v>
      </c>
      <c r="D131" s="81">
        <v>2011</v>
      </c>
      <c r="E131" s="99">
        <v>9</v>
      </c>
      <c r="F131" s="99">
        <v>9</v>
      </c>
      <c r="G131" s="89">
        <f t="shared" si="41"/>
        <v>0.33333333333333331</v>
      </c>
      <c r="H131" s="89">
        <f t="shared" si="46"/>
        <v>1</v>
      </c>
    </row>
    <row r="132" spans="1:8" ht="15.75" thickBot="1" x14ac:dyDescent="0.3">
      <c r="A132" s="22">
        <f t="shared" si="42"/>
        <v>27</v>
      </c>
      <c r="B132" s="157">
        <v>9</v>
      </c>
      <c r="C132" s="26" t="s">
        <v>239</v>
      </c>
      <c r="D132" s="134" t="s">
        <v>240</v>
      </c>
      <c r="E132" s="97">
        <v>9</v>
      </c>
      <c r="F132" s="97">
        <v>9</v>
      </c>
      <c r="G132" s="88">
        <f t="shared" si="41"/>
        <v>0.33333333333333331</v>
      </c>
      <c r="H132" s="88">
        <f t="shared" si="46"/>
        <v>1</v>
      </c>
    </row>
    <row r="133" spans="1:8" ht="15.75" thickBot="1" x14ac:dyDescent="0.3">
      <c r="A133" s="22">
        <f>A132</f>
        <v>27</v>
      </c>
      <c r="B133" s="157"/>
      <c r="C133" s="39" t="s">
        <v>138</v>
      </c>
      <c r="D133" s="27">
        <v>2012</v>
      </c>
      <c r="E133" s="97"/>
      <c r="F133" s="97"/>
      <c r="G133" s="88">
        <f t="shared" si="41"/>
        <v>0</v>
      </c>
      <c r="H133" s="88">
        <f t="shared" si="46"/>
        <v>0</v>
      </c>
    </row>
    <row r="134" spans="1:8" ht="15.75" thickBot="1" x14ac:dyDescent="0.3">
      <c r="A134" s="22">
        <f t="shared" si="42"/>
        <v>27</v>
      </c>
      <c r="B134" s="157"/>
      <c r="C134" s="40" t="s">
        <v>46</v>
      </c>
      <c r="D134" s="50"/>
      <c r="E134" s="98">
        <f>SUM(E132:E133)</f>
        <v>9</v>
      </c>
      <c r="F134" s="98">
        <f>SUM(F132:F133)</f>
        <v>9</v>
      </c>
      <c r="G134" s="89">
        <f t="shared" si="41"/>
        <v>0.33333333333333331</v>
      </c>
      <c r="H134" s="89">
        <f t="shared" si="46"/>
        <v>1</v>
      </c>
    </row>
    <row r="135" spans="1:8" ht="26.25" thickBot="1" x14ac:dyDescent="0.3">
      <c r="A135" s="22">
        <f t="shared" si="42"/>
        <v>27</v>
      </c>
      <c r="B135" s="134">
        <v>10</v>
      </c>
      <c r="C135" s="40" t="s">
        <v>139</v>
      </c>
      <c r="D135" s="81">
        <v>2014</v>
      </c>
      <c r="E135" s="99">
        <v>10</v>
      </c>
      <c r="F135" s="99">
        <v>10</v>
      </c>
      <c r="G135" s="89">
        <f t="shared" si="41"/>
        <v>0.37037037037037035</v>
      </c>
      <c r="H135" s="89">
        <f t="shared" si="46"/>
        <v>1</v>
      </c>
    </row>
    <row r="136" spans="1:8" ht="15.75" thickBot="1" x14ac:dyDescent="0.3">
      <c r="A136" s="22">
        <f t="shared" si="42"/>
        <v>27</v>
      </c>
      <c r="B136" s="157">
        <v>11</v>
      </c>
      <c r="C136" s="162" t="s">
        <v>118</v>
      </c>
      <c r="D136" s="27">
        <v>2006</v>
      </c>
      <c r="E136" s="97"/>
      <c r="F136" s="97"/>
      <c r="G136" s="88">
        <f t="shared" si="41"/>
        <v>0</v>
      </c>
      <c r="H136" s="88">
        <f t="shared" si="46"/>
        <v>0</v>
      </c>
    </row>
    <row r="137" spans="1:8" ht="15.75" thickBot="1" x14ac:dyDescent="0.3">
      <c r="A137" s="22">
        <f t="shared" si="42"/>
        <v>27</v>
      </c>
      <c r="B137" s="157"/>
      <c r="C137" s="163"/>
      <c r="D137" s="27">
        <v>2015</v>
      </c>
      <c r="E137" s="97">
        <v>10</v>
      </c>
      <c r="F137" s="97">
        <v>10</v>
      </c>
      <c r="G137" s="88">
        <f t="shared" si="41"/>
        <v>0.37037037037037035</v>
      </c>
      <c r="H137" s="88">
        <f t="shared" si="46"/>
        <v>1</v>
      </c>
    </row>
    <row r="138" spans="1:8" ht="15.75" thickBot="1" x14ac:dyDescent="0.3">
      <c r="A138" s="22">
        <f t="shared" si="42"/>
        <v>27</v>
      </c>
      <c r="B138" s="157"/>
      <c r="C138" s="40" t="s">
        <v>47</v>
      </c>
      <c r="D138" s="43"/>
      <c r="E138" s="98">
        <f>SUM(E136:E137)</f>
        <v>10</v>
      </c>
      <c r="F138" s="98">
        <f>SUM(F136:F137)</f>
        <v>10</v>
      </c>
      <c r="G138" s="89">
        <f t="shared" si="41"/>
        <v>0.37037037037037035</v>
      </c>
      <c r="H138" s="89">
        <f t="shared" si="46"/>
        <v>1</v>
      </c>
    </row>
    <row r="139" spans="1:8" ht="15.75" thickBot="1" x14ac:dyDescent="0.3">
      <c r="A139" s="22">
        <f t="shared" si="42"/>
        <v>27</v>
      </c>
      <c r="B139" s="148">
        <v>12</v>
      </c>
      <c r="C139" s="26" t="s">
        <v>50</v>
      </c>
      <c r="D139" s="27">
        <v>2015</v>
      </c>
      <c r="E139" s="97">
        <v>9</v>
      </c>
      <c r="F139" s="97"/>
      <c r="G139" s="88">
        <f t="shared" si="41"/>
        <v>0.33333333333333331</v>
      </c>
      <c r="H139" s="88">
        <f t="shared" si="46"/>
        <v>0</v>
      </c>
    </row>
    <row r="140" spans="1:8" ht="26.25" thickBot="1" x14ac:dyDescent="0.3">
      <c r="A140" s="22">
        <f t="shared" si="42"/>
        <v>27</v>
      </c>
      <c r="B140" s="149"/>
      <c r="C140" s="26" t="s">
        <v>227</v>
      </c>
      <c r="D140" s="27">
        <v>2020</v>
      </c>
      <c r="E140" s="97">
        <v>20</v>
      </c>
      <c r="F140" s="97">
        <v>20</v>
      </c>
      <c r="G140" s="88">
        <f t="shared" ref="G140:G141" si="49">IF(NOT(TRUNC(A140)=A140),"Ошибка в наборе",MIN(E140/A140,1))</f>
        <v>0.7407407407407407</v>
      </c>
      <c r="H140" s="88">
        <f t="shared" ref="H140:H141" si="50">IF(ISERR(F140/E140),0,IF(ABS(F140)&gt;ABS(E140),"проверь поле F",MIN(ABS(F140/E140),1)))</f>
        <v>1</v>
      </c>
    </row>
    <row r="141" spans="1:8" ht="15.75" thickBot="1" x14ac:dyDescent="0.3">
      <c r="A141" s="22">
        <f t="shared" si="42"/>
        <v>27</v>
      </c>
      <c r="B141" s="149"/>
      <c r="C141" s="26" t="s">
        <v>74</v>
      </c>
      <c r="D141" s="27">
        <v>2015</v>
      </c>
      <c r="E141" s="97"/>
      <c r="F141" s="97"/>
      <c r="G141" s="88">
        <f t="shared" si="49"/>
        <v>0</v>
      </c>
      <c r="H141" s="88">
        <f t="shared" si="50"/>
        <v>0</v>
      </c>
    </row>
    <row r="142" spans="1:8" ht="15.75" thickBot="1" x14ac:dyDescent="0.3">
      <c r="A142" s="22">
        <f t="shared" si="42"/>
        <v>27</v>
      </c>
      <c r="B142" s="150"/>
      <c r="C142" s="40" t="s">
        <v>75</v>
      </c>
      <c r="D142" s="43"/>
      <c r="E142" s="98">
        <f>SUM(E139:E141)</f>
        <v>29</v>
      </c>
      <c r="F142" s="98">
        <f>SUM(F139:F141)</f>
        <v>20</v>
      </c>
      <c r="G142" s="89">
        <f t="shared" si="41"/>
        <v>1</v>
      </c>
      <c r="H142" s="89">
        <f t="shared" si="46"/>
        <v>0.68965517241379315</v>
      </c>
    </row>
    <row r="143" spans="1:8" ht="15.75" thickBot="1" x14ac:dyDescent="0.3">
      <c r="A143" s="44">
        <f t="shared" si="42"/>
        <v>27</v>
      </c>
      <c r="B143" s="58"/>
      <c r="C143" s="46" t="s">
        <v>51</v>
      </c>
      <c r="D143" s="51"/>
      <c r="E143" s="67">
        <f>SUM(E115,E116,E119,E120,E124,E127,E130,E131,E134,E135,E138,E142)</f>
        <v>157</v>
      </c>
      <c r="F143" s="67">
        <f>SUM(F115,F116,F119,F120,F124,F127,F130,F131,F134,F135,F138,F142)</f>
        <v>148</v>
      </c>
      <c r="G143" s="90">
        <f>SUM(G115,G116,G119,G120,G124,G127,G130,G131,G134,G135,G138,G142)/12</f>
        <v>0.47839506172839502</v>
      </c>
      <c r="H143" s="90">
        <f t="shared" si="46"/>
        <v>0.9426751592356688</v>
      </c>
    </row>
    <row r="144" spans="1:8" ht="15.75" thickBot="1" x14ac:dyDescent="0.3">
      <c r="A144" s="24">
        <v>11</v>
      </c>
      <c r="B144" s="134"/>
      <c r="C144" s="22" t="s">
        <v>145</v>
      </c>
      <c r="D144" s="27"/>
      <c r="E144" s="34"/>
      <c r="F144" s="34"/>
      <c r="G144" s="88"/>
      <c r="H144" s="88"/>
    </row>
    <row r="145" spans="1:8" ht="15.75" thickBot="1" x14ac:dyDescent="0.3">
      <c r="A145" s="22">
        <f>A144</f>
        <v>11</v>
      </c>
      <c r="B145" s="148">
        <v>1</v>
      </c>
      <c r="C145" s="83" t="s">
        <v>140</v>
      </c>
      <c r="D145" s="27">
        <v>2012</v>
      </c>
      <c r="E145" s="97"/>
      <c r="F145" s="97"/>
      <c r="G145" s="88">
        <f>IF(NOT(TRUNC(A145)=A145),"Ошибка в наборе",MIN(E145/A145,1))</f>
        <v>0</v>
      </c>
      <c r="H145" s="88">
        <f t="shared" si="46"/>
        <v>0</v>
      </c>
    </row>
    <row r="146" spans="1:8" ht="15.75" thickBot="1" x14ac:dyDescent="0.3">
      <c r="A146" s="22">
        <f t="shared" ref="A146:A147" si="51">A145</f>
        <v>11</v>
      </c>
      <c r="B146" s="149"/>
      <c r="C146" s="83" t="s">
        <v>228</v>
      </c>
      <c r="D146" s="27">
        <v>2007</v>
      </c>
      <c r="E146" s="97">
        <v>15</v>
      </c>
      <c r="F146" s="97">
        <v>11</v>
      </c>
      <c r="G146" s="88">
        <f t="shared" ref="G146:G147" si="52">IF(NOT(TRUNC(A146)=A146),"Ошибка в наборе",MIN(E146/A146,1))</f>
        <v>1</v>
      </c>
      <c r="H146" s="88">
        <f t="shared" ref="H146:H147" si="53">IF(ISERR(F146/E146),0,IF(ABS(F146)&gt;ABS(E146),"проверь поле F",MIN(ABS(F146/E146),1)))</f>
        <v>0.73333333333333328</v>
      </c>
    </row>
    <row r="147" spans="1:8" ht="15.75" thickBot="1" x14ac:dyDescent="0.3">
      <c r="A147" s="22">
        <f t="shared" si="51"/>
        <v>11</v>
      </c>
      <c r="B147" s="149"/>
      <c r="C147" s="33" t="s">
        <v>52</v>
      </c>
      <c r="D147" s="27">
        <v>2016</v>
      </c>
      <c r="E147" s="97"/>
      <c r="F147" s="97"/>
      <c r="G147" s="88">
        <f t="shared" si="52"/>
        <v>0</v>
      </c>
      <c r="H147" s="88">
        <f t="shared" si="53"/>
        <v>0</v>
      </c>
    </row>
    <row r="148" spans="1:8" ht="15.75" thickBot="1" x14ac:dyDescent="0.3">
      <c r="A148" s="22">
        <f t="shared" ref="A148" si="54">A147</f>
        <v>11</v>
      </c>
      <c r="B148" s="150"/>
      <c r="C148" s="40" t="s">
        <v>17</v>
      </c>
      <c r="D148" s="43"/>
      <c r="E148" s="98">
        <f>SUM(E145:E147)</f>
        <v>15</v>
      </c>
      <c r="F148" s="98">
        <f>SUM(F145:F147)</f>
        <v>11</v>
      </c>
      <c r="G148" s="89">
        <f t="shared" ref="G148:G173" si="55">IF(NOT(TRUNC(A148)=A148),"Ошибка в наборе",MIN(E148/A148,1))</f>
        <v>1</v>
      </c>
      <c r="H148" s="89">
        <f t="shared" si="46"/>
        <v>0.73333333333333328</v>
      </c>
    </row>
    <row r="149" spans="1:8" ht="15.75" thickBot="1" x14ac:dyDescent="0.3">
      <c r="A149" s="22">
        <f t="shared" ref="A149:A174" si="56">A148</f>
        <v>11</v>
      </c>
      <c r="B149" s="134">
        <v>2</v>
      </c>
      <c r="C149" s="40" t="s">
        <v>53</v>
      </c>
      <c r="D149" s="81">
        <v>2012</v>
      </c>
      <c r="E149" s="99">
        <v>17</v>
      </c>
      <c r="F149" s="99">
        <v>11</v>
      </c>
      <c r="G149" s="89">
        <f t="shared" si="55"/>
        <v>1</v>
      </c>
      <c r="H149" s="89">
        <f t="shared" si="46"/>
        <v>0.6470588235294118</v>
      </c>
    </row>
    <row r="150" spans="1:8" ht="15.75" thickBot="1" x14ac:dyDescent="0.3">
      <c r="A150" s="22">
        <f t="shared" si="56"/>
        <v>11</v>
      </c>
      <c r="B150" s="134">
        <v>3</v>
      </c>
      <c r="C150" s="40" t="s">
        <v>141</v>
      </c>
      <c r="D150" s="76">
        <v>2012</v>
      </c>
      <c r="E150" s="99">
        <v>17</v>
      </c>
      <c r="F150" s="99">
        <v>11</v>
      </c>
      <c r="G150" s="89">
        <f t="shared" si="55"/>
        <v>1</v>
      </c>
      <c r="H150" s="89">
        <f t="shared" si="46"/>
        <v>0.6470588235294118</v>
      </c>
    </row>
    <row r="151" spans="1:8" ht="15.75" thickBot="1" x14ac:dyDescent="0.3">
      <c r="A151" s="22">
        <f t="shared" si="56"/>
        <v>11</v>
      </c>
      <c r="B151" s="134">
        <v>4</v>
      </c>
      <c r="C151" s="40" t="s">
        <v>54</v>
      </c>
      <c r="D151" s="76">
        <v>2015</v>
      </c>
      <c r="E151" s="99">
        <v>17</v>
      </c>
      <c r="F151" s="99">
        <v>11</v>
      </c>
      <c r="G151" s="89">
        <f t="shared" si="55"/>
        <v>1</v>
      </c>
      <c r="H151" s="89">
        <f t="shared" si="46"/>
        <v>0.6470588235294118</v>
      </c>
    </row>
    <row r="152" spans="1:8" ht="15.75" thickBot="1" x14ac:dyDescent="0.3">
      <c r="A152" s="22">
        <f t="shared" si="56"/>
        <v>11</v>
      </c>
      <c r="B152" s="148">
        <v>5</v>
      </c>
      <c r="C152" s="83" t="s">
        <v>142</v>
      </c>
      <c r="D152" s="134">
        <v>2012</v>
      </c>
      <c r="E152" s="99">
        <v>15</v>
      </c>
      <c r="F152" s="99">
        <v>11</v>
      </c>
      <c r="G152" s="88">
        <f t="shared" si="55"/>
        <v>1</v>
      </c>
      <c r="H152" s="91">
        <f t="shared" si="46"/>
        <v>0.73333333333333328</v>
      </c>
    </row>
    <row r="153" spans="1:8" ht="15.75" thickBot="1" x14ac:dyDescent="0.3">
      <c r="A153" s="22">
        <f t="shared" si="56"/>
        <v>11</v>
      </c>
      <c r="B153" s="149"/>
      <c r="C153" s="83" t="s">
        <v>229</v>
      </c>
      <c r="D153" s="134">
        <v>2021</v>
      </c>
      <c r="E153" s="99"/>
      <c r="F153" s="99"/>
      <c r="G153" s="88">
        <f t="shared" ref="G153:G154" si="57">IF(NOT(TRUNC(A153)=A153),"Ошибка в наборе",MIN(E153/A153,1))</f>
        <v>0</v>
      </c>
      <c r="H153" s="91">
        <f t="shared" ref="H153:H154" si="58">IF(ISERR(F153/E153),0,IF(ABS(F153)&gt;ABS(E153),"проверь поле F",MIN(ABS(F153/E153),1)))</f>
        <v>0</v>
      </c>
    </row>
    <row r="154" spans="1:8" ht="15.75" thickBot="1" x14ac:dyDescent="0.3">
      <c r="A154" s="22">
        <f t="shared" si="56"/>
        <v>11</v>
      </c>
      <c r="B154" s="149"/>
      <c r="C154" s="83" t="s">
        <v>135</v>
      </c>
      <c r="D154" s="134" t="s">
        <v>192</v>
      </c>
      <c r="E154" s="99"/>
      <c r="F154" s="99"/>
      <c r="G154" s="88">
        <f t="shared" si="57"/>
        <v>0</v>
      </c>
      <c r="H154" s="91">
        <f t="shared" si="58"/>
        <v>0</v>
      </c>
    </row>
    <row r="155" spans="1:8" ht="15.75" thickBot="1" x14ac:dyDescent="0.3">
      <c r="A155" s="22">
        <f t="shared" si="56"/>
        <v>11</v>
      </c>
      <c r="B155" s="150"/>
      <c r="C155" s="42" t="s">
        <v>136</v>
      </c>
      <c r="D155" s="41"/>
      <c r="E155" s="98">
        <f>SUM(E152:E154)</f>
        <v>15</v>
      </c>
      <c r="F155" s="98">
        <f>SUM(F152:F154)</f>
        <v>11</v>
      </c>
      <c r="G155" s="89">
        <f t="shared" si="55"/>
        <v>1</v>
      </c>
      <c r="H155" s="89">
        <f t="shared" si="46"/>
        <v>0.73333333333333328</v>
      </c>
    </row>
    <row r="156" spans="1:8" ht="15.75" thickBot="1" x14ac:dyDescent="0.3">
      <c r="A156" s="22">
        <f t="shared" si="56"/>
        <v>11</v>
      </c>
      <c r="B156" s="134">
        <v>6</v>
      </c>
      <c r="C156" s="40" t="s">
        <v>56</v>
      </c>
      <c r="D156" s="81">
        <v>2012</v>
      </c>
      <c r="E156" s="99">
        <v>17</v>
      </c>
      <c r="F156" s="99">
        <v>11</v>
      </c>
      <c r="G156" s="89">
        <f t="shared" si="55"/>
        <v>1</v>
      </c>
      <c r="H156" s="89">
        <f t="shared" si="46"/>
        <v>0.6470588235294118</v>
      </c>
    </row>
    <row r="157" spans="1:8" ht="15.75" thickBot="1" x14ac:dyDescent="0.3">
      <c r="A157" s="22">
        <f t="shared" si="56"/>
        <v>11</v>
      </c>
      <c r="B157" s="134">
        <v>7</v>
      </c>
      <c r="C157" s="42" t="s">
        <v>143</v>
      </c>
      <c r="D157" s="81">
        <v>2012</v>
      </c>
      <c r="E157" s="99">
        <v>17</v>
      </c>
      <c r="F157" s="99">
        <v>11</v>
      </c>
      <c r="G157" s="89">
        <f t="shared" si="55"/>
        <v>1</v>
      </c>
      <c r="H157" s="89">
        <f t="shared" si="46"/>
        <v>0.6470588235294118</v>
      </c>
    </row>
    <row r="158" spans="1:8" ht="15.75" thickBot="1" x14ac:dyDescent="0.3">
      <c r="A158" s="22">
        <f t="shared" si="56"/>
        <v>11</v>
      </c>
      <c r="B158" s="148">
        <v>8</v>
      </c>
      <c r="C158" s="32" t="s">
        <v>57</v>
      </c>
      <c r="D158" s="134">
        <v>2008</v>
      </c>
      <c r="E158" s="99">
        <v>17</v>
      </c>
      <c r="F158" s="99">
        <v>11</v>
      </c>
      <c r="G158" s="88">
        <f t="shared" si="55"/>
        <v>1</v>
      </c>
      <c r="H158" s="91">
        <f t="shared" si="46"/>
        <v>0.6470588235294118</v>
      </c>
    </row>
    <row r="159" spans="1:8" ht="15.75" thickBot="1" x14ac:dyDescent="0.3">
      <c r="A159" s="22">
        <f t="shared" si="56"/>
        <v>11</v>
      </c>
      <c r="B159" s="149"/>
      <c r="C159" s="32" t="s">
        <v>138</v>
      </c>
      <c r="D159" s="134">
        <v>2012</v>
      </c>
      <c r="E159" s="99"/>
      <c r="F159" s="99"/>
      <c r="G159" s="88">
        <f t="shared" si="55"/>
        <v>0</v>
      </c>
      <c r="H159" s="91">
        <f t="shared" si="46"/>
        <v>0</v>
      </c>
    </row>
    <row r="160" spans="1:8" ht="15.75" thickBot="1" x14ac:dyDescent="0.3">
      <c r="A160" s="22">
        <f t="shared" si="56"/>
        <v>11</v>
      </c>
      <c r="B160" s="150"/>
      <c r="C160" s="40" t="s">
        <v>46</v>
      </c>
      <c r="D160" s="41"/>
      <c r="E160" s="98">
        <f>SUM(E158:E159)</f>
        <v>17</v>
      </c>
      <c r="F160" s="98">
        <f>SUM(F158:F159)</f>
        <v>11</v>
      </c>
      <c r="G160" s="89">
        <f t="shared" si="55"/>
        <v>1</v>
      </c>
      <c r="H160" s="89">
        <f t="shared" si="46"/>
        <v>0.6470588235294118</v>
      </c>
    </row>
    <row r="161" spans="1:8" ht="15.75" thickBot="1" x14ac:dyDescent="0.3">
      <c r="A161" s="22">
        <f t="shared" si="56"/>
        <v>11</v>
      </c>
      <c r="B161" s="157">
        <v>9</v>
      </c>
      <c r="C161" s="33" t="s">
        <v>241</v>
      </c>
      <c r="D161" s="134" t="s">
        <v>242</v>
      </c>
      <c r="E161" s="97">
        <v>10</v>
      </c>
      <c r="F161" s="97">
        <v>10</v>
      </c>
      <c r="G161" s="88">
        <f t="shared" si="55"/>
        <v>0.90909090909090906</v>
      </c>
      <c r="H161" s="88">
        <f t="shared" si="46"/>
        <v>1</v>
      </c>
    </row>
    <row r="162" spans="1:8" ht="15.75" thickBot="1" x14ac:dyDescent="0.3">
      <c r="A162" s="22">
        <f t="shared" si="56"/>
        <v>11</v>
      </c>
      <c r="B162" s="157"/>
      <c r="C162" s="33" t="s">
        <v>58</v>
      </c>
      <c r="D162" s="134">
        <v>2012</v>
      </c>
      <c r="E162" s="97"/>
      <c r="F162" s="97"/>
      <c r="G162" s="88">
        <f t="shared" si="55"/>
        <v>0</v>
      </c>
      <c r="H162" s="88">
        <f t="shared" si="46"/>
        <v>0</v>
      </c>
    </row>
    <row r="163" spans="1:8" ht="15.75" thickBot="1" x14ac:dyDescent="0.3">
      <c r="A163" s="22">
        <f t="shared" si="56"/>
        <v>11</v>
      </c>
      <c r="B163" s="157"/>
      <c r="C163" s="40" t="s">
        <v>59</v>
      </c>
      <c r="D163" s="41"/>
      <c r="E163" s="98">
        <f>SUM(E161:E162)</f>
        <v>10</v>
      </c>
      <c r="F163" s="98">
        <f>SUM(F161:F162)</f>
        <v>10</v>
      </c>
      <c r="G163" s="89">
        <f t="shared" si="55"/>
        <v>0.90909090909090906</v>
      </c>
      <c r="H163" s="89">
        <f t="shared" si="46"/>
        <v>1</v>
      </c>
    </row>
    <row r="164" spans="1:8" ht="15.75" thickBot="1" x14ac:dyDescent="0.3">
      <c r="A164" s="22">
        <f t="shared" si="56"/>
        <v>11</v>
      </c>
      <c r="B164" s="134">
        <v>10</v>
      </c>
      <c r="C164" s="40" t="s">
        <v>60</v>
      </c>
      <c r="D164" s="81">
        <v>2009</v>
      </c>
      <c r="E164" s="99">
        <v>17</v>
      </c>
      <c r="F164" s="99">
        <v>11</v>
      </c>
      <c r="G164" s="89">
        <f t="shared" si="55"/>
        <v>1</v>
      </c>
      <c r="H164" s="89">
        <f t="shared" si="46"/>
        <v>0.6470588235294118</v>
      </c>
    </row>
    <row r="165" spans="1:8" ht="15.75" thickBot="1" x14ac:dyDescent="0.3">
      <c r="A165" s="22">
        <f t="shared" si="56"/>
        <v>11</v>
      </c>
      <c r="B165" s="134">
        <v>11</v>
      </c>
      <c r="C165" s="40" t="s">
        <v>45</v>
      </c>
      <c r="D165" s="81">
        <v>2009</v>
      </c>
      <c r="E165" s="99">
        <v>17</v>
      </c>
      <c r="F165" s="99">
        <v>11</v>
      </c>
      <c r="G165" s="89">
        <f t="shared" si="55"/>
        <v>1</v>
      </c>
      <c r="H165" s="89">
        <f t="shared" si="46"/>
        <v>0.6470588235294118</v>
      </c>
    </row>
    <row r="166" spans="1:8" ht="15.75" thickBot="1" x14ac:dyDescent="0.3">
      <c r="A166" s="22">
        <f t="shared" si="56"/>
        <v>11</v>
      </c>
      <c r="B166" s="148">
        <v>12</v>
      </c>
      <c r="C166" s="32" t="s">
        <v>48</v>
      </c>
      <c r="D166" s="134">
        <v>2010</v>
      </c>
      <c r="E166" s="97">
        <v>20</v>
      </c>
      <c r="F166" s="97">
        <v>11</v>
      </c>
      <c r="G166" s="88">
        <f t="shared" si="55"/>
        <v>1</v>
      </c>
      <c r="H166" s="91">
        <f t="shared" si="46"/>
        <v>0.55000000000000004</v>
      </c>
    </row>
    <row r="167" spans="1:8" ht="15.75" thickBot="1" x14ac:dyDescent="0.3">
      <c r="A167" s="22">
        <f t="shared" si="56"/>
        <v>11</v>
      </c>
      <c r="B167" s="149"/>
      <c r="C167" s="26" t="s">
        <v>61</v>
      </c>
      <c r="D167" s="27">
        <v>2015</v>
      </c>
      <c r="E167" s="97">
        <v>20</v>
      </c>
      <c r="F167" s="97">
        <v>11</v>
      </c>
      <c r="G167" s="88">
        <f t="shared" si="55"/>
        <v>1</v>
      </c>
      <c r="H167" s="91">
        <f t="shared" si="46"/>
        <v>0.55000000000000004</v>
      </c>
    </row>
    <row r="168" spans="1:8" ht="15.75" thickBot="1" x14ac:dyDescent="0.3">
      <c r="A168" s="22">
        <f t="shared" si="56"/>
        <v>11</v>
      </c>
      <c r="B168" s="150"/>
      <c r="C168" s="40" t="s">
        <v>144</v>
      </c>
      <c r="D168" s="43"/>
      <c r="E168" s="98">
        <f>SUM(E166:E167)</f>
        <v>40</v>
      </c>
      <c r="F168" s="98">
        <f>SUM(F166:F167)</f>
        <v>22</v>
      </c>
      <c r="G168" s="89">
        <f t="shared" si="55"/>
        <v>1</v>
      </c>
      <c r="H168" s="89">
        <f t="shared" si="46"/>
        <v>0.55000000000000004</v>
      </c>
    </row>
    <row r="169" spans="1:8" ht="15.75" thickBot="1" x14ac:dyDescent="0.3">
      <c r="A169" s="22">
        <f t="shared" si="56"/>
        <v>11</v>
      </c>
      <c r="B169" s="148">
        <v>13</v>
      </c>
      <c r="C169" s="26" t="s">
        <v>50</v>
      </c>
      <c r="D169" s="27">
        <v>2015</v>
      </c>
      <c r="E169" s="97"/>
      <c r="F169" s="97"/>
      <c r="G169" s="88">
        <f t="shared" si="55"/>
        <v>0</v>
      </c>
      <c r="H169" s="88">
        <f t="shared" si="46"/>
        <v>0</v>
      </c>
    </row>
    <row r="170" spans="1:8" ht="26.25" thickBot="1" x14ac:dyDescent="0.3">
      <c r="A170" s="22">
        <f t="shared" si="56"/>
        <v>11</v>
      </c>
      <c r="B170" s="149"/>
      <c r="C170" s="26" t="s">
        <v>230</v>
      </c>
      <c r="D170" s="27">
        <v>2020</v>
      </c>
      <c r="E170" s="97">
        <v>20</v>
      </c>
      <c r="F170" s="97">
        <v>11</v>
      </c>
      <c r="G170" s="88">
        <f t="shared" ref="G170:G171" si="59">IF(NOT(TRUNC(A170)=A170),"Ошибка в наборе",MIN(E170/A170,1))</f>
        <v>1</v>
      </c>
      <c r="H170" s="88">
        <f t="shared" ref="H170:H171" si="60">IF(ISERR(F170/E170),0,IF(ABS(F170)&gt;ABS(E170),"проверь поле F",MIN(ABS(F170/E170),1)))</f>
        <v>0.55000000000000004</v>
      </c>
    </row>
    <row r="171" spans="1:8" ht="15.75" thickBot="1" x14ac:dyDescent="0.3">
      <c r="A171" s="22">
        <f t="shared" si="56"/>
        <v>11</v>
      </c>
      <c r="B171" s="149"/>
      <c r="C171" s="26" t="s">
        <v>74</v>
      </c>
      <c r="D171" s="27">
        <v>2015</v>
      </c>
      <c r="E171" s="97"/>
      <c r="F171" s="97"/>
      <c r="G171" s="88">
        <f t="shared" si="59"/>
        <v>0</v>
      </c>
      <c r="H171" s="88">
        <f t="shared" si="60"/>
        <v>0</v>
      </c>
    </row>
    <row r="172" spans="1:8" ht="15.75" thickBot="1" x14ac:dyDescent="0.3">
      <c r="A172" s="22">
        <f t="shared" si="56"/>
        <v>11</v>
      </c>
      <c r="B172" s="150"/>
      <c r="C172" s="40" t="s">
        <v>75</v>
      </c>
      <c r="D172" s="43"/>
      <c r="E172" s="98">
        <f>SUM(E169:E171)</f>
        <v>20</v>
      </c>
      <c r="F172" s="98">
        <f>SUM(F169:F171)</f>
        <v>11</v>
      </c>
      <c r="G172" s="89">
        <f t="shared" si="55"/>
        <v>1</v>
      </c>
      <c r="H172" s="89">
        <f t="shared" si="46"/>
        <v>0.55000000000000004</v>
      </c>
    </row>
    <row r="173" spans="1:8" ht="15.75" thickBot="1" x14ac:dyDescent="0.3">
      <c r="A173" s="22">
        <f t="shared" si="56"/>
        <v>11</v>
      </c>
      <c r="B173" s="134">
        <v>14</v>
      </c>
      <c r="C173" s="40" t="s">
        <v>193</v>
      </c>
      <c r="D173" s="81">
        <v>2012</v>
      </c>
      <c r="E173" s="99"/>
      <c r="F173" s="99"/>
      <c r="G173" s="89">
        <f t="shared" si="55"/>
        <v>0</v>
      </c>
      <c r="H173" s="89">
        <f t="shared" si="46"/>
        <v>0</v>
      </c>
    </row>
    <row r="174" spans="1:8" ht="15.75" thickBot="1" x14ac:dyDescent="0.3">
      <c r="A174" s="142">
        <f t="shared" si="56"/>
        <v>11</v>
      </c>
      <c r="B174" s="143"/>
      <c r="C174" s="142" t="s">
        <v>62</v>
      </c>
      <c r="D174" s="144"/>
      <c r="E174" s="145">
        <f>SUM(E148,E149,E150,E151,E155,E156,E157,E160,E163,E164,E165,E168,E172,E173)</f>
        <v>236</v>
      </c>
      <c r="F174" s="145">
        <f t="shared" ref="F174" si="61">SUM(F148,F149,F150,F151,F155,F156,F157,F160,F163,F164,F165,F168,F172,F173)</f>
        <v>153</v>
      </c>
      <c r="G174" s="146">
        <f>SUM(G148,G149,G150,G151,G155,G156,G157,G160,G163,G164,G165,G168,G172,G173)/14</f>
        <v>0.92207792207792205</v>
      </c>
      <c r="H174" s="146">
        <f t="shared" si="46"/>
        <v>0.64830508474576276</v>
      </c>
    </row>
    <row r="175" spans="1:8" ht="15.75" thickBot="1" x14ac:dyDescent="0.3">
      <c r="A175" s="24">
        <v>11</v>
      </c>
      <c r="B175" s="134"/>
      <c r="C175" s="22" t="s">
        <v>151</v>
      </c>
      <c r="D175" s="27"/>
      <c r="E175" s="34"/>
      <c r="F175" s="34"/>
      <c r="G175" s="88"/>
      <c r="H175" s="91"/>
    </row>
    <row r="176" spans="1:8" ht="15.75" thickBot="1" x14ac:dyDescent="0.3">
      <c r="A176" s="22">
        <f>A175</f>
        <v>11</v>
      </c>
      <c r="B176" s="157">
        <v>1</v>
      </c>
      <c r="C176" s="26" t="s">
        <v>119</v>
      </c>
      <c r="D176" s="27">
        <v>2012</v>
      </c>
      <c r="E176" s="97"/>
      <c r="F176" s="97"/>
      <c r="G176" s="88">
        <f>IF(NOT(TRUNC(A176)=A176),"Ошибка в наборе",MIN(E176/A176,1))</f>
        <v>0</v>
      </c>
      <c r="H176" s="88">
        <f t="shared" si="46"/>
        <v>0</v>
      </c>
    </row>
    <row r="177" spans="1:8" ht="15.75" thickBot="1" x14ac:dyDescent="0.3">
      <c r="A177" s="22">
        <f t="shared" ref="A177:A178" si="62">A176</f>
        <v>11</v>
      </c>
      <c r="B177" s="157"/>
      <c r="C177" s="26" t="s">
        <v>231</v>
      </c>
      <c r="D177" s="27">
        <v>2007</v>
      </c>
      <c r="E177" s="97">
        <v>15</v>
      </c>
      <c r="F177" s="97">
        <v>11</v>
      </c>
      <c r="G177" s="88">
        <f t="shared" ref="G177:G178" si="63">IF(NOT(TRUNC(A177)=A177),"Ошибка в наборе",MIN(E177/A177,1))</f>
        <v>1</v>
      </c>
      <c r="H177" s="88">
        <f t="shared" ref="H177:H178" si="64">IF(ISERR(F177/E177),0,IF(ABS(F177)&gt;ABS(E177),"проверь поле F",MIN(ABS(F177/E177),1)))</f>
        <v>0.73333333333333328</v>
      </c>
    </row>
    <row r="178" spans="1:8" ht="15.75" thickBot="1" x14ac:dyDescent="0.3">
      <c r="A178" s="22">
        <f t="shared" si="62"/>
        <v>11</v>
      </c>
      <c r="B178" s="157"/>
      <c r="C178" s="26" t="s">
        <v>52</v>
      </c>
      <c r="D178" s="27">
        <v>2016</v>
      </c>
      <c r="E178" s="97"/>
      <c r="F178" s="97"/>
      <c r="G178" s="88">
        <f t="shared" si="63"/>
        <v>0</v>
      </c>
      <c r="H178" s="88">
        <f t="shared" si="64"/>
        <v>0</v>
      </c>
    </row>
    <row r="179" spans="1:8" ht="15.75" thickBot="1" x14ac:dyDescent="0.3">
      <c r="A179" s="22">
        <f t="shared" ref="A179:A211" si="65">A178</f>
        <v>11</v>
      </c>
      <c r="B179" s="157"/>
      <c r="C179" s="40" t="s">
        <v>17</v>
      </c>
      <c r="D179" s="43">
        <v>2012</v>
      </c>
      <c r="E179" s="98">
        <f>SUM(E176:E178)</f>
        <v>15</v>
      </c>
      <c r="F179" s="98">
        <f>SUM(F176:F178)</f>
        <v>11</v>
      </c>
      <c r="G179" s="89">
        <f t="shared" ref="G179:G210" si="66">IF(NOT(TRUNC(A179)=A179),"Ошибка в наборе",MIN(E179/A179,1))</f>
        <v>1</v>
      </c>
      <c r="H179" s="89">
        <f t="shared" si="46"/>
        <v>0.73333333333333328</v>
      </c>
    </row>
    <row r="180" spans="1:8" ht="15.75" thickBot="1" x14ac:dyDescent="0.3">
      <c r="A180" s="22">
        <f t="shared" si="65"/>
        <v>11</v>
      </c>
      <c r="B180" s="134">
        <v>2</v>
      </c>
      <c r="C180" s="40" t="s">
        <v>63</v>
      </c>
      <c r="D180" s="76">
        <v>2012</v>
      </c>
      <c r="E180" s="99">
        <v>15</v>
      </c>
      <c r="F180" s="99">
        <v>11</v>
      </c>
      <c r="G180" s="89">
        <f t="shared" si="66"/>
        <v>1</v>
      </c>
      <c r="H180" s="89">
        <f t="shared" si="46"/>
        <v>0.73333333333333328</v>
      </c>
    </row>
    <row r="181" spans="1:8" ht="15.75" thickBot="1" x14ac:dyDescent="0.3">
      <c r="A181" s="22">
        <f t="shared" si="65"/>
        <v>11</v>
      </c>
      <c r="B181" s="134">
        <v>3</v>
      </c>
      <c r="C181" s="40" t="s">
        <v>64</v>
      </c>
      <c r="D181" s="76">
        <v>2012</v>
      </c>
      <c r="E181" s="99">
        <v>15</v>
      </c>
      <c r="F181" s="99">
        <v>11</v>
      </c>
      <c r="G181" s="89">
        <f t="shared" si="66"/>
        <v>1</v>
      </c>
      <c r="H181" s="89">
        <f t="shared" si="46"/>
        <v>0.73333333333333328</v>
      </c>
    </row>
    <row r="182" spans="1:8" ht="15.75" thickBot="1" x14ac:dyDescent="0.3">
      <c r="A182" s="22">
        <f t="shared" si="65"/>
        <v>11</v>
      </c>
      <c r="B182" s="157">
        <v>4</v>
      </c>
      <c r="C182" s="160" t="s">
        <v>65</v>
      </c>
      <c r="D182" s="76">
        <v>2002</v>
      </c>
      <c r="E182" s="101"/>
      <c r="F182" s="101"/>
      <c r="G182" s="88">
        <f t="shared" si="66"/>
        <v>0</v>
      </c>
      <c r="H182" s="88">
        <f t="shared" si="46"/>
        <v>0</v>
      </c>
    </row>
    <row r="183" spans="1:8" ht="15.75" thickBot="1" x14ac:dyDescent="0.3">
      <c r="A183" s="22">
        <f t="shared" si="65"/>
        <v>11</v>
      </c>
      <c r="B183" s="157"/>
      <c r="C183" s="161"/>
      <c r="D183" s="76">
        <v>2012</v>
      </c>
      <c r="E183" s="101">
        <v>13</v>
      </c>
      <c r="F183" s="101">
        <v>11</v>
      </c>
      <c r="G183" s="88">
        <f t="shared" si="66"/>
        <v>1</v>
      </c>
      <c r="H183" s="88">
        <f t="shared" si="46"/>
        <v>0.84615384615384615</v>
      </c>
    </row>
    <row r="184" spans="1:8" ht="15.75" thickBot="1" x14ac:dyDescent="0.3">
      <c r="A184" s="22">
        <f t="shared" si="65"/>
        <v>11</v>
      </c>
      <c r="B184" s="157"/>
      <c r="C184" s="40" t="s">
        <v>41</v>
      </c>
      <c r="D184" s="43"/>
      <c r="E184" s="98">
        <f>SUM(E182:E183)</f>
        <v>13</v>
      </c>
      <c r="F184" s="98">
        <f>SUM(F182:F183)</f>
        <v>11</v>
      </c>
      <c r="G184" s="89">
        <f t="shared" si="66"/>
        <v>1</v>
      </c>
      <c r="H184" s="89">
        <f t="shared" si="46"/>
        <v>0.84615384615384615</v>
      </c>
    </row>
    <row r="185" spans="1:8" ht="15.75" thickBot="1" x14ac:dyDescent="0.3">
      <c r="A185" s="22">
        <f t="shared" si="65"/>
        <v>11</v>
      </c>
      <c r="B185" s="148">
        <v>5</v>
      </c>
      <c r="C185" s="83" t="s">
        <v>142</v>
      </c>
      <c r="D185" s="134">
        <v>2012</v>
      </c>
      <c r="E185" s="99">
        <v>13</v>
      </c>
      <c r="F185" s="99">
        <v>11</v>
      </c>
      <c r="G185" s="88">
        <f t="shared" si="66"/>
        <v>1</v>
      </c>
      <c r="H185" s="91">
        <f t="shared" si="46"/>
        <v>0.84615384615384615</v>
      </c>
    </row>
    <row r="186" spans="1:8" ht="15.75" thickBot="1" x14ac:dyDescent="0.3">
      <c r="A186" s="22">
        <f t="shared" si="65"/>
        <v>11</v>
      </c>
      <c r="B186" s="149"/>
      <c r="C186" s="83" t="s">
        <v>135</v>
      </c>
      <c r="D186" s="134" t="s">
        <v>192</v>
      </c>
      <c r="E186" s="99"/>
      <c r="F186" s="99"/>
      <c r="G186" s="88">
        <f t="shared" si="66"/>
        <v>0</v>
      </c>
      <c r="H186" s="91">
        <f t="shared" si="46"/>
        <v>0</v>
      </c>
    </row>
    <row r="187" spans="1:8" ht="15.75" thickBot="1" x14ac:dyDescent="0.3">
      <c r="A187" s="22">
        <f t="shared" si="65"/>
        <v>11</v>
      </c>
      <c r="B187" s="150"/>
      <c r="C187" s="42" t="s">
        <v>136</v>
      </c>
      <c r="D187" s="41"/>
      <c r="E187" s="98">
        <f>SUM(E185:E186)</f>
        <v>13</v>
      </c>
      <c r="F187" s="98">
        <f>SUM(F185:F186)</f>
        <v>11</v>
      </c>
      <c r="G187" s="89">
        <f t="shared" si="66"/>
        <v>1</v>
      </c>
      <c r="H187" s="89">
        <f t="shared" si="46"/>
        <v>0.84615384615384615</v>
      </c>
    </row>
    <row r="188" spans="1:8" ht="15.75" thickBot="1" x14ac:dyDescent="0.3">
      <c r="A188" s="22">
        <f t="shared" si="65"/>
        <v>11</v>
      </c>
      <c r="B188" s="134">
        <v>6</v>
      </c>
      <c r="C188" s="40" t="s">
        <v>148</v>
      </c>
      <c r="D188" s="81">
        <v>2012</v>
      </c>
      <c r="E188" s="99">
        <v>13</v>
      </c>
      <c r="F188" s="99">
        <v>11</v>
      </c>
      <c r="G188" s="89">
        <f t="shared" si="66"/>
        <v>1</v>
      </c>
      <c r="H188" s="89">
        <f t="shared" si="46"/>
        <v>0.84615384615384615</v>
      </c>
    </row>
    <row r="189" spans="1:8" ht="15.75" thickBot="1" x14ac:dyDescent="0.3">
      <c r="A189" s="22">
        <f t="shared" si="65"/>
        <v>11</v>
      </c>
      <c r="B189" s="134">
        <v>7</v>
      </c>
      <c r="C189" s="40" t="s">
        <v>45</v>
      </c>
      <c r="D189" s="81">
        <v>2012</v>
      </c>
      <c r="E189" s="99">
        <v>15</v>
      </c>
      <c r="F189" s="99">
        <v>11</v>
      </c>
      <c r="G189" s="89">
        <f t="shared" si="66"/>
        <v>1</v>
      </c>
      <c r="H189" s="89">
        <f t="shared" si="46"/>
        <v>0.73333333333333328</v>
      </c>
    </row>
    <row r="190" spans="1:8" ht="15.75" thickBot="1" x14ac:dyDescent="0.3">
      <c r="A190" s="22">
        <f t="shared" si="65"/>
        <v>11</v>
      </c>
      <c r="B190" s="148">
        <v>8</v>
      </c>
      <c r="C190" s="32" t="s">
        <v>149</v>
      </c>
      <c r="D190" s="134">
        <v>2008</v>
      </c>
      <c r="E190" s="99">
        <v>10</v>
      </c>
      <c r="F190" s="99">
        <v>10</v>
      </c>
      <c r="G190" s="88">
        <f t="shared" si="66"/>
        <v>0.90909090909090906</v>
      </c>
      <c r="H190" s="91">
        <f t="shared" si="46"/>
        <v>1</v>
      </c>
    </row>
    <row r="191" spans="1:8" ht="15.75" thickBot="1" x14ac:dyDescent="0.3">
      <c r="A191" s="22">
        <f t="shared" si="65"/>
        <v>11</v>
      </c>
      <c r="B191" s="149"/>
      <c r="C191" s="32" t="s">
        <v>150</v>
      </c>
      <c r="D191" s="134">
        <v>2012</v>
      </c>
      <c r="E191" s="99"/>
      <c r="F191" s="99"/>
      <c r="G191" s="88">
        <f t="shared" si="66"/>
        <v>0</v>
      </c>
      <c r="H191" s="91">
        <f t="shared" si="46"/>
        <v>0</v>
      </c>
    </row>
    <row r="192" spans="1:8" ht="15.75" thickBot="1" x14ac:dyDescent="0.3">
      <c r="A192" s="22">
        <f t="shared" si="65"/>
        <v>11</v>
      </c>
      <c r="B192" s="150"/>
      <c r="C192" s="40" t="s">
        <v>46</v>
      </c>
      <c r="D192" s="41"/>
      <c r="E192" s="98">
        <f>SUM(E190:E191)</f>
        <v>10</v>
      </c>
      <c r="F192" s="98">
        <f>SUM(F190:F191)</f>
        <v>10</v>
      </c>
      <c r="G192" s="89">
        <f t="shared" si="66"/>
        <v>0.90909090909090906</v>
      </c>
      <c r="H192" s="89">
        <f t="shared" si="46"/>
        <v>1</v>
      </c>
    </row>
    <row r="193" spans="1:8" ht="15.75" thickBot="1" x14ac:dyDescent="0.3">
      <c r="A193" s="22">
        <f t="shared" si="65"/>
        <v>11</v>
      </c>
      <c r="B193" s="157">
        <v>9</v>
      </c>
      <c r="C193" s="33" t="s">
        <v>120</v>
      </c>
      <c r="D193" s="134">
        <v>2015</v>
      </c>
      <c r="E193" s="97">
        <v>15</v>
      </c>
      <c r="F193" s="97">
        <v>11</v>
      </c>
      <c r="G193" s="88">
        <f t="shared" si="66"/>
        <v>1</v>
      </c>
      <c r="H193" s="88">
        <f t="shared" si="46"/>
        <v>0.73333333333333328</v>
      </c>
    </row>
    <row r="194" spans="1:8" ht="15.75" thickBot="1" x14ac:dyDescent="0.3">
      <c r="A194" s="22">
        <f t="shared" si="65"/>
        <v>11</v>
      </c>
      <c r="B194" s="157"/>
      <c r="C194" s="28" t="s">
        <v>67</v>
      </c>
      <c r="D194" s="134">
        <v>2004</v>
      </c>
      <c r="E194" s="97"/>
      <c r="F194" s="97"/>
      <c r="G194" s="88">
        <f t="shared" si="66"/>
        <v>0</v>
      </c>
      <c r="H194" s="88">
        <f t="shared" si="46"/>
        <v>0</v>
      </c>
    </row>
    <row r="195" spans="1:8" ht="15.75" thickBot="1" x14ac:dyDescent="0.3">
      <c r="A195" s="22">
        <f t="shared" si="65"/>
        <v>11</v>
      </c>
      <c r="B195" s="157"/>
      <c r="C195" s="40" t="s">
        <v>59</v>
      </c>
      <c r="D195" s="41"/>
      <c r="E195" s="98">
        <f>SUM(E193:E194)</f>
        <v>15</v>
      </c>
      <c r="F195" s="98">
        <f>SUM(F193:F194)</f>
        <v>11</v>
      </c>
      <c r="G195" s="89">
        <f t="shared" si="66"/>
        <v>1</v>
      </c>
      <c r="H195" s="89">
        <f t="shared" si="46"/>
        <v>0.73333333333333328</v>
      </c>
    </row>
    <row r="196" spans="1:8" ht="15.75" thickBot="1" x14ac:dyDescent="0.3">
      <c r="A196" s="22">
        <f t="shared" si="65"/>
        <v>11</v>
      </c>
      <c r="B196" s="134">
        <v>10</v>
      </c>
      <c r="C196" s="66" t="s">
        <v>68</v>
      </c>
      <c r="D196" s="81">
        <v>2015</v>
      </c>
      <c r="E196" s="99">
        <v>15</v>
      </c>
      <c r="F196" s="99">
        <v>11</v>
      </c>
      <c r="G196" s="89">
        <f t="shared" si="66"/>
        <v>1</v>
      </c>
      <c r="H196" s="89">
        <f t="shared" ref="H196:H261" si="67">IF(ISERR(F196/E196),0,IF(ABS(F196)&gt;ABS(E196),"проверь поле F",MIN(ABS(F196/E196),1)))</f>
        <v>0.73333333333333328</v>
      </c>
    </row>
    <row r="197" spans="1:8" ht="15.75" thickBot="1" x14ac:dyDescent="0.3">
      <c r="A197" s="22">
        <f t="shared" si="65"/>
        <v>11</v>
      </c>
      <c r="B197" s="134">
        <v>11</v>
      </c>
      <c r="C197" s="42" t="s">
        <v>232</v>
      </c>
      <c r="D197" s="81">
        <v>2012</v>
      </c>
      <c r="E197" s="99">
        <v>15</v>
      </c>
      <c r="F197" s="99">
        <v>11</v>
      </c>
      <c r="G197" s="89">
        <f t="shared" si="66"/>
        <v>1</v>
      </c>
      <c r="H197" s="89">
        <f t="shared" si="67"/>
        <v>0.73333333333333328</v>
      </c>
    </row>
    <row r="198" spans="1:8" ht="15.75" thickBot="1" x14ac:dyDescent="0.3">
      <c r="A198" s="22">
        <f t="shared" si="65"/>
        <v>11</v>
      </c>
      <c r="B198" s="157">
        <v>12</v>
      </c>
      <c r="C198" s="26" t="s">
        <v>69</v>
      </c>
      <c r="D198" s="134">
        <v>2012</v>
      </c>
      <c r="E198" s="97">
        <v>15</v>
      </c>
      <c r="F198" s="97">
        <v>11</v>
      </c>
      <c r="G198" s="88">
        <f t="shared" si="66"/>
        <v>1</v>
      </c>
      <c r="H198" s="88">
        <f t="shared" si="67"/>
        <v>0.73333333333333328</v>
      </c>
    </row>
    <row r="199" spans="1:8" ht="39" thickBot="1" x14ac:dyDescent="0.3">
      <c r="A199" s="22">
        <f t="shared" si="65"/>
        <v>11</v>
      </c>
      <c r="B199" s="157"/>
      <c r="C199" s="26" t="s">
        <v>194</v>
      </c>
      <c r="D199" s="134">
        <v>2017</v>
      </c>
      <c r="E199" s="97"/>
      <c r="F199" s="97"/>
      <c r="G199" s="88">
        <f t="shared" si="66"/>
        <v>0</v>
      </c>
      <c r="H199" s="88">
        <f t="shared" si="67"/>
        <v>0</v>
      </c>
    </row>
    <row r="200" spans="1:8" ht="15.75" thickBot="1" x14ac:dyDescent="0.3">
      <c r="A200" s="22">
        <f t="shared" si="65"/>
        <v>11</v>
      </c>
      <c r="B200" s="157"/>
      <c r="C200" s="39" t="s">
        <v>70</v>
      </c>
      <c r="D200" s="134">
        <v>2017</v>
      </c>
      <c r="E200" s="97">
        <v>15</v>
      </c>
      <c r="F200" s="97">
        <v>11</v>
      </c>
      <c r="G200" s="88">
        <f t="shared" si="66"/>
        <v>1</v>
      </c>
      <c r="H200" s="88">
        <f t="shared" si="67"/>
        <v>0.73333333333333328</v>
      </c>
    </row>
    <row r="201" spans="1:8" ht="15.75" thickBot="1" x14ac:dyDescent="0.3">
      <c r="A201" s="22">
        <f t="shared" si="65"/>
        <v>11</v>
      </c>
      <c r="B201" s="157"/>
      <c r="C201" s="59" t="s">
        <v>71</v>
      </c>
      <c r="D201" s="50"/>
      <c r="E201" s="98">
        <f>SUM(E198:E200)</f>
        <v>30</v>
      </c>
      <c r="F201" s="98">
        <f>SUM(F198:F200)</f>
        <v>22</v>
      </c>
      <c r="G201" s="89">
        <f t="shared" si="66"/>
        <v>1</v>
      </c>
      <c r="H201" s="89">
        <f t="shared" si="67"/>
        <v>0.73333333333333328</v>
      </c>
    </row>
    <row r="202" spans="1:8" ht="15.75" thickBot="1" x14ac:dyDescent="0.3">
      <c r="A202" s="22">
        <f t="shared" si="65"/>
        <v>11</v>
      </c>
      <c r="B202" s="157">
        <v>13</v>
      </c>
      <c r="C202" s="33" t="s">
        <v>147</v>
      </c>
      <c r="D202" s="134">
        <v>2012</v>
      </c>
      <c r="E202" s="97">
        <v>15</v>
      </c>
      <c r="F202" s="97">
        <v>11</v>
      </c>
      <c r="G202" s="88">
        <f t="shared" si="66"/>
        <v>1</v>
      </c>
      <c r="H202" s="88">
        <f t="shared" si="67"/>
        <v>0.73333333333333328</v>
      </c>
    </row>
    <row r="203" spans="1:8" ht="15.75" thickBot="1" x14ac:dyDescent="0.3">
      <c r="A203" s="22">
        <f t="shared" si="65"/>
        <v>11</v>
      </c>
      <c r="B203" s="157"/>
      <c r="C203" s="33" t="s">
        <v>146</v>
      </c>
      <c r="D203" s="134">
        <v>2012</v>
      </c>
      <c r="E203" s="97">
        <v>5</v>
      </c>
      <c r="F203" s="97">
        <v>5</v>
      </c>
      <c r="G203" s="88">
        <f t="shared" si="66"/>
        <v>0.45454545454545453</v>
      </c>
      <c r="H203" s="88">
        <f t="shared" si="67"/>
        <v>1</v>
      </c>
    </row>
    <row r="204" spans="1:8" ht="15.75" thickBot="1" x14ac:dyDescent="0.3">
      <c r="A204" s="22">
        <f t="shared" si="65"/>
        <v>11</v>
      </c>
      <c r="B204" s="157"/>
      <c r="C204" s="59" t="s">
        <v>72</v>
      </c>
      <c r="D204" s="43">
        <v>2003</v>
      </c>
      <c r="E204" s="98">
        <f>E202+E203</f>
        <v>20</v>
      </c>
      <c r="F204" s="98">
        <f>F202+F203</f>
        <v>16</v>
      </c>
      <c r="G204" s="89">
        <f t="shared" si="66"/>
        <v>1</v>
      </c>
      <c r="H204" s="89">
        <f t="shared" si="67"/>
        <v>0.8</v>
      </c>
    </row>
    <row r="205" spans="1:8" ht="15.75" thickBot="1" x14ac:dyDescent="0.3">
      <c r="A205" s="22">
        <f t="shared" si="65"/>
        <v>11</v>
      </c>
      <c r="B205" s="134">
        <v>14</v>
      </c>
      <c r="C205" s="59" t="s">
        <v>73</v>
      </c>
      <c r="D205" s="76">
        <v>2010</v>
      </c>
      <c r="E205" s="97">
        <v>13</v>
      </c>
      <c r="F205" s="97">
        <v>11</v>
      </c>
      <c r="G205" s="89">
        <f t="shared" si="66"/>
        <v>1</v>
      </c>
      <c r="H205" s="89">
        <f t="shared" si="67"/>
        <v>0.84615384615384615</v>
      </c>
    </row>
    <row r="206" spans="1:8" ht="15.75" thickBot="1" x14ac:dyDescent="0.3">
      <c r="A206" s="22">
        <f t="shared" si="65"/>
        <v>11</v>
      </c>
      <c r="B206" s="134">
        <v>15</v>
      </c>
      <c r="C206" s="40" t="s">
        <v>195</v>
      </c>
      <c r="D206" s="81">
        <v>2012</v>
      </c>
      <c r="E206" s="99">
        <v>20</v>
      </c>
      <c r="F206" s="99">
        <v>11</v>
      </c>
      <c r="G206" s="89">
        <f t="shared" si="66"/>
        <v>1</v>
      </c>
      <c r="H206" s="89">
        <f t="shared" si="67"/>
        <v>0.55000000000000004</v>
      </c>
    </row>
    <row r="207" spans="1:8" ht="15.75" thickBot="1" x14ac:dyDescent="0.3">
      <c r="A207" s="22">
        <f t="shared" si="65"/>
        <v>11</v>
      </c>
      <c r="B207" s="157">
        <v>16</v>
      </c>
      <c r="C207" s="26" t="s">
        <v>50</v>
      </c>
      <c r="D207" s="27">
        <v>2015</v>
      </c>
      <c r="E207" s="97">
        <v>15</v>
      </c>
      <c r="F207" s="97"/>
      <c r="G207" s="88">
        <f t="shared" si="66"/>
        <v>1</v>
      </c>
      <c r="H207" s="88">
        <f t="shared" si="67"/>
        <v>0</v>
      </c>
    </row>
    <row r="208" spans="1:8" ht="26.25" thickBot="1" x14ac:dyDescent="0.3">
      <c r="A208" s="22">
        <f t="shared" si="65"/>
        <v>11</v>
      </c>
      <c r="B208" s="157"/>
      <c r="C208" s="26" t="s">
        <v>230</v>
      </c>
      <c r="D208" s="27">
        <v>2020</v>
      </c>
      <c r="E208" s="97">
        <v>20</v>
      </c>
      <c r="F208" s="97">
        <v>11</v>
      </c>
      <c r="G208" s="88">
        <f t="shared" ref="G208:G209" si="68">IF(NOT(TRUNC(A208)=A208),"Ошибка в наборе",MIN(E208/A208,1))</f>
        <v>1</v>
      </c>
      <c r="H208" s="88">
        <f t="shared" ref="H208:H209" si="69">IF(ISERR(F208/E208),0,IF(ABS(F208)&gt;ABS(E208),"проверь поле F",MIN(ABS(F208/E208),1)))</f>
        <v>0.55000000000000004</v>
      </c>
    </row>
    <row r="209" spans="1:8" ht="15.75" thickBot="1" x14ac:dyDescent="0.3">
      <c r="A209" s="22">
        <f t="shared" si="65"/>
        <v>11</v>
      </c>
      <c r="B209" s="157"/>
      <c r="C209" s="26" t="s">
        <v>74</v>
      </c>
      <c r="D209" s="27">
        <v>2015</v>
      </c>
      <c r="E209" s="97"/>
      <c r="F209" s="97"/>
      <c r="G209" s="88">
        <f t="shared" si="68"/>
        <v>0</v>
      </c>
      <c r="H209" s="88">
        <f t="shared" si="69"/>
        <v>0</v>
      </c>
    </row>
    <row r="210" spans="1:8" ht="15.75" thickBot="1" x14ac:dyDescent="0.3">
      <c r="A210" s="22">
        <f t="shared" si="65"/>
        <v>11</v>
      </c>
      <c r="B210" s="157"/>
      <c r="C210" s="40" t="s">
        <v>75</v>
      </c>
      <c r="D210" s="43"/>
      <c r="E210" s="98">
        <f>SUM(E207:E209)</f>
        <v>35</v>
      </c>
      <c r="F210" s="98">
        <f>SUM(F207:F209)</f>
        <v>11</v>
      </c>
      <c r="G210" s="89">
        <f t="shared" si="66"/>
        <v>1</v>
      </c>
      <c r="H210" s="89">
        <f t="shared" si="67"/>
        <v>0.31428571428571428</v>
      </c>
    </row>
    <row r="211" spans="1:8" ht="15.75" thickBot="1" x14ac:dyDescent="0.3">
      <c r="A211" s="44">
        <f t="shared" si="65"/>
        <v>11</v>
      </c>
      <c r="B211" s="82"/>
      <c r="C211" s="46" t="s">
        <v>76</v>
      </c>
      <c r="D211" s="60"/>
      <c r="E211" s="67">
        <f>SUM(E179,E180,E181,E184,E187,E188,E189,E192,E195,E196,E197,E201,E204,E205,E206,E210)</f>
        <v>272</v>
      </c>
      <c r="F211" s="67">
        <f t="shared" ref="F211" si="70">SUM(F179,F180,F181,F184,F187,F188,F189,F192,F195,F196,F197,F201,F204,F205,F206,F210)</f>
        <v>191</v>
      </c>
      <c r="G211" s="90">
        <f>SUM(G179,G180,G181,G184,G187,G188,G189,G192,G195,G196,G197,G201,G204,G205,G206,G210)/16</f>
        <v>0.99431818181818188</v>
      </c>
      <c r="H211" s="90">
        <f>IF(ISERR(F211/E211),0,IF(ABS(F211)&gt;ABS(E211),"проверь поле F",MIN(ABS(F211/E211),1)))</f>
        <v>0.70220588235294112</v>
      </c>
    </row>
    <row r="212" spans="1:8" ht="15.75" thickBot="1" x14ac:dyDescent="0.3">
      <c r="A212" s="61">
        <f>SUM(A211,A174,A143,A113,A95)</f>
        <v>91</v>
      </c>
      <c r="B212" s="62"/>
      <c r="C212" s="63" t="s">
        <v>77</v>
      </c>
      <c r="D212" s="64"/>
      <c r="E212" s="71">
        <f>SUM(E211,E174,E143,E113,E95)</f>
        <v>999</v>
      </c>
      <c r="F212" s="71">
        <f>SUM(F211,F174,F143,F113,F95)</f>
        <v>826</v>
      </c>
      <c r="G212" s="93">
        <f>SUM(G211,G174,G143,G113,G95)/5</f>
        <v>0.73109792036074095</v>
      </c>
      <c r="H212" s="93">
        <f t="shared" si="67"/>
        <v>0.82682682682682684</v>
      </c>
    </row>
    <row r="213" spans="1:8" ht="15.75" thickBot="1" x14ac:dyDescent="0.3">
      <c r="A213" s="24">
        <v>14</v>
      </c>
      <c r="B213" s="134"/>
      <c r="C213" s="22" t="s">
        <v>78</v>
      </c>
      <c r="D213" s="27"/>
      <c r="E213" s="34"/>
      <c r="F213" s="34"/>
      <c r="G213" s="88"/>
      <c r="H213" s="88"/>
    </row>
    <row r="214" spans="1:8" ht="15.75" thickBot="1" x14ac:dyDescent="0.3">
      <c r="A214" s="22">
        <f>A213</f>
        <v>14</v>
      </c>
      <c r="B214" s="148">
        <v>1</v>
      </c>
      <c r="C214" s="26" t="s">
        <v>152</v>
      </c>
      <c r="D214" s="27">
        <v>2013</v>
      </c>
      <c r="E214" s="97">
        <v>20</v>
      </c>
      <c r="F214" s="97">
        <v>14</v>
      </c>
      <c r="G214" s="91">
        <f>IF(NOT(TRUNC(A214)=A214),"Ошибка в наборе",MIN(E214/A214,1))</f>
        <v>1</v>
      </c>
      <c r="H214" s="91">
        <f t="shared" si="67"/>
        <v>0.7</v>
      </c>
    </row>
    <row r="215" spans="1:8" ht="15.75" thickBot="1" x14ac:dyDescent="0.3">
      <c r="A215" s="22">
        <f t="shared" ref="A215:A239" si="71">A214</f>
        <v>14</v>
      </c>
      <c r="B215" s="149"/>
      <c r="C215" s="26" t="s">
        <v>79</v>
      </c>
      <c r="D215" s="27">
        <v>2013</v>
      </c>
      <c r="E215" s="97"/>
      <c r="F215" s="97"/>
      <c r="G215" s="91">
        <f t="shared" ref="G215:G238" si="72">IF(NOT(TRUNC(A215)=A215),"Ошибка в наборе",MIN(E215/A215,1))</f>
        <v>0</v>
      </c>
      <c r="H215" s="91">
        <f t="shared" si="67"/>
        <v>0</v>
      </c>
    </row>
    <row r="216" spans="1:8" ht="15.75" thickBot="1" x14ac:dyDescent="0.3">
      <c r="A216" s="22">
        <f t="shared" si="71"/>
        <v>14</v>
      </c>
      <c r="B216" s="150"/>
      <c r="C216" s="40" t="s">
        <v>80</v>
      </c>
      <c r="D216" s="50"/>
      <c r="E216" s="98">
        <f>SUM(E214:E215)</f>
        <v>20</v>
      </c>
      <c r="F216" s="98">
        <f>SUM(F214:F215)</f>
        <v>14</v>
      </c>
      <c r="G216" s="89">
        <f t="shared" si="72"/>
        <v>1</v>
      </c>
      <c r="H216" s="89">
        <f t="shared" si="67"/>
        <v>0.7</v>
      </c>
    </row>
    <row r="217" spans="1:8" ht="15.75" thickBot="1" x14ac:dyDescent="0.3">
      <c r="A217" s="22">
        <f t="shared" si="71"/>
        <v>14</v>
      </c>
      <c r="B217" s="134">
        <v>2</v>
      </c>
      <c r="C217" s="40" t="s">
        <v>81</v>
      </c>
      <c r="D217" s="81">
        <v>2013</v>
      </c>
      <c r="E217" s="99">
        <v>20</v>
      </c>
      <c r="F217" s="99">
        <v>14</v>
      </c>
      <c r="G217" s="89">
        <f t="shared" si="72"/>
        <v>1</v>
      </c>
      <c r="H217" s="89">
        <f t="shared" si="67"/>
        <v>0.7</v>
      </c>
    </row>
    <row r="218" spans="1:8" ht="15.75" thickBot="1" x14ac:dyDescent="0.3">
      <c r="A218" s="22">
        <f t="shared" si="71"/>
        <v>14</v>
      </c>
      <c r="B218" s="134">
        <v>3</v>
      </c>
      <c r="C218" s="40" t="s">
        <v>82</v>
      </c>
      <c r="D218" s="76">
        <v>2009</v>
      </c>
      <c r="E218" s="99">
        <v>10</v>
      </c>
      <c r="F218" s="99">
        <v>10</v>
      </c>
      <c r="G218" s="89">
        <f t="shared" si="72"/>
        <v>0.7142857142857143</v>
      </c>
      <c r="H218" s="89">
        <f t="shared" si="67"/>
        <v>1</v>
      </c>
    </row>
    <row r="219" spans="1:8" ht="15.75" thickBot="1" x14ac:dyDescent="0.3">
      <c r="A219" s="22">
        <f t="shared" si="71"/>
        <v>14</v>
      </c>
      <c r="B219" s="134">
        <v>4</v>
      </c>
      <c r="C219" s="40" t="s">
        <v>83</v>
      </c>
      <c r="D219" s="81">
        <v>2012</v>
      </c>
      <c r="E219" s="99">
        <v>18</v>
      </c>
      <c r="F219" s="99">
        <v>14</v>
      </c>
      <c r="G219" s="89">
        <f t="shared" si="72"/>
        <v>1</v>
      </c>
      <c r="H219" s="89">
        <f t="shared" si="67"/>
        <v>0.77777777777777779</v>
      </c>
    </row>
    <row r="220" spans="1:8" ht="15.75" thickBot="1" x14ac:dyDescent="0.3">
      <c r="A220" s="22">
        <f t="shared" si="71"/>
        <v>14</v>
      </c>
      <c r="B220" s="148">
        <v>5</v>
      </c>
      <c r="C220" s="83" t="s">
        <v>84</v>
      </c>
      <c r="D220" s="134">
        <v>2012</v>
      </c>
      <c r="E220" s="99">
        <v>10</v>
      </c>
      <c r="F220" s="99">
        <v>10</v>
      </c>
      <c r="G220" s="91">
        <f t="shared" si="72"/>
        <v>0.7142857142857143</v>
      </c>
      <c r="H220" s="91">
        <f t="shared" si="67"/>
        <v>1</v>
      </c>
    </row>
    <row r="221" spans="1:8" ht="15.75" thickBot="1" x14ac:dyDescent="0.3">
      <c r="A221" s="22">
        <f t="shared" si="71"/>
        <v>14</v>
      </c>
      <c r="B221" s="149"/>
      <c r="C221" s="83" t="s">
        <v>233</v>
      </c>
      <c r="D221" s="134">
        <v>2021</v>
      </c>
      <c r="E221" s="99"/>
      <c r="F221" s="99"/>
      <c r="G221" s="91">
        <f t="shared" ref="G221:G222" si="73">IF(NOT(TRUNC(A221)=A221),"Ошибка в наборе",MIN(E221/A221,1))</f>
        <v>0</v>
      </c>
      <c r="H221" s="91">
        <f t="shared" ref="H221:H222" si="74">IF(ISERR(F221/E221),0,IF(ABS(F221)&gt;ABS(E221),"проверь поле F",MIN(ABS(F221/E221),1)))</f>
        <v>0</v>
      </c>
    </row>
    <row r="222" spans="1:8" ht="15.75" thickBot="1" x14ac:dyDescent="0.3">
      <c r="A222" s="22">
        <f t="shared" si="71"/>
        <v>14</v>
      </c>
      <c r="B222" s="149"/>
      <c r="C222" s="83" t="s">
        <v>153</v>
      </c>
      <c r="D222" s="134" t="s">
        <v>189</v>
      </c>
      <c r="E222" s="99"/>
      <c r="F222" s="99"/>
      <c r="G222" s="91">
        <f t="shared" si="73"/>
        <v>0</v>
      </c>
      <c r="H222" s="91">
        <f t="shared" si="74"/>
        <v>0</v>
      </c>
    </row>
    <row r="223" spans="1:8" ht="15.75" thickBot="1" x14ac:dyDescent="0.3">
      <c r="A223" s="22">
        <f t="shared" si="71"/>
        <v>14</v>
      </c>
      <c r="B223" s="150"/>
      <c r="C223" s="42" t="s">
        <v>136</v>
      </c>
      <c r="D223" s="41"/>
      <c r="E223" s="98">
        <f>SUM(E220:E222)</f>
        <v>10</v>
      </c>
      <c r="F223" s="98">
        <f>SUM(F220:F222)</f>
        <v>10</v>
      </c>
      <c r="G223" s="89">
        <f t="shared" si="72"/>
        <v>0.7142857142857143</v>
      </c>
      <c r="H223" s="89">
        <f t="shared" si="67"/>
        <v>1</v>
      </c>
    </row>
    <row r="224" spans="1:8" ht="26.25" thickBot="1" x14ac:dyDescent="0.3">
      <c r="A224" s="22">
        <f t="shared" si="71"/>
        <v>14</v>
      </c>
      <c r="B224" s="157">
        <v>6</v>
      </c>
      <c r="C224" s="26" t="s">
        <v>154</v>
      </c>
      <c r="D224" s="134">
        <v>2009</v>
      </c>
      <c r="E224" s="97">
        <v>16</v>
      </c>
      <c r="F224" s="97">
        <v>7</v>
      </c>
      <c r="G224" s="91">
        <f t="shared" si="72"/>
        <v>1</v>
      </c>
      <c r="H224" s="88">
        <f t="shared" si="67"/>
        <v>0.4375</v>
      </c>
    </row>
    <row r="225" spans="1:8" ht="26.25" thickBot="1" x14ac:dyDescent="0.3">
      <c r="A225" s="22">
        <f t="shared" si="71"/>
        <v>14</v>
      </c>
      <c r="B225" s="157"/>
      <c r="C225" s="26" t="s">
        <v>243</v>
      </c>
      <c r="D225" s="134">
        <v>2003</v>
      </c>
      <c r="E225" s="97"/>
      <c r="F225" s="97"/>
      <c r="G225" s="91">
        <f t="shared" si="72"/>
        <v>0</v>
      </c>
      <c r="H225" s="88">
        <f t="shared" si="67"/>
        <v>0</v>
      </c>
    </row>
    <row r="226" spans="1:8" ht="15.75" thickBot="1" x14ac:dyDescent="0.3">
      <c r="A226" s="22">
        <f t="shared" si="71"/>
        <v>14</v>
      </c>
      <c r="B226" s="157"/>
      <c r="C226" s="40" t="s">
        <v>44</v>
      </c>
      <c r="D226" s="50"/>
      <c r="E226" s="98">
        <f>SUM(E224:E225)</f>
        <v>16</v>
      </c>
      <c r="F226" s="98">
        <f>SUM(F224:F225)</f>
        <v>7</v>
      </c>
      <c r="G226" s="89">
        <f t="shared" si="72"/>
        <v>1</v>
      </c>
      <c r="H226" s="89">
        <f t="shared" si="67"/>
        <v>0.4375</v>
      </c>
    </row>
    <row r="227" spans="1:8" ht="15.75" thickBot="1" x14ac:dyDescent="0.3">
      <c r="A227" s="22">
        <f t="shared" si="71"/>
        <v>14</v>
      </c>
      <c r="B227" s="134">
        <v>7</v>
      </c>
      <c r="C227" s="40" t="s">
        <v>155</v>
      </c>
      <c r="D227" s="76">
        <v>2009</v>
      </c>
      <c r="E227" s="99">
        <v>17</v>
      </c>
      <c r="F227" s="99">
        <v>13</v>
      </c>
      <c r="G227" s="89">
        <f t="shared" si="72"/>
        <v>1</v>
      </c>
      <c r="H227" s="89">
        <f t="shared" si="67"/>
        <v>0.76470588235294112</v>
      </c>
    </row>
    <row r="228" spans="1:8" ht="15.75" thickBot="1" x14ac:dyDescent="0.3">
      <c r="A228" s="22">
        <f t="shared" si="71"/>
        <v>14</v>
      </c>
      <c r="B228" s="134">
        <v>8</v>
      </c>
      <c r="C228" s="42" t="s">
        <v>85</v>
      </c>
      <c r="D228" s="81">
        <v>2008</v>
      </c>
      <c r="E228" s="99">
        <v>18</v>
      </c>
      <c r="F228" s="99">
        <v>8</v>
      </c>
      <c r="G228" s="89">
        <f t="shared" si="72"/>
        <v>1</v>
      </c>
      <c r="H228" s="89">
        <f t="shared" si="67"/>
        <v>0.44444444444444442</v>
      </c>
    </row>
    <row r="229" spans="1:8" ht="15.75" thickBot="1" x14ac:dyDescent="0.3">
      <c r="A229" s="22">
        <f t="shared" si="71"/>
        <v>14</v>
      </c>
      <c r="B229" s="157">
        <v>9</v>
      </c>
      <c r="C229" s="33" t="s">
        <v>86</v>
      </c>
      <c r="D229" s="87">
        <v>2008</v>
      </c>
      <c r="E229" s="97">
        <v>10</v>
      </c>
      <c r="F229" s="97">
        <v>9</v>
      </c>
      <c r="G229" s="91">
        <f t="shared" si="72"/>
        <v>0.7142857142857143</v>
      </c>
      <c r="H229" s="91">
        <f t="shared" si="67"/>
        <v>0.9</v>
      </c>
    </row>
    <row r="230" spans="1:8" ht="15.75" thickBot="1" x14ac:dyDescent="0.3">
      <c r="A230" s="22">
        <f t="shared" si="71"/>
        <v>14</v>
      </c>
      <c r="B230" s="157"/>
      <c r="C230" s="26" t="s">
        <v>87</v>
      </c>
      <c r="D230" s="29">
        <v>2004</v>
      </c>
      <c r="E230" s="97"/>
      <c r="F230" s="97"/>
      <c r="G230" s="91">
        <f t="shared" si="72"/>
        <v>0</v>
      </c>
      <c r="H230" s="91">
        <f t="shared" si="67"/>
        <v>0</v>
      </c>
    </row>
    <row r="231" spans="1:8" ht="15.75" thickBot="1" x14ac:dyDescent="0.3">
      <c r="A231" s="22">
        <f t="shared" si="71"/>
        <v>14</v>
      </c>
      <c r="B231" s="157"/>
      <c r="C231" s="40" t="s">
        <v>59</v>
      </c>
      <c r="D231" s="65"/>
      <c r="E231" s="98">
        <f>SUM(E229:E230)</f>
        <v>10</v>
      </c>
      <c r="F231" s="98">
        <f>SUM(F229:F230)</f>
        <v>9</v>
      </c>
      <c r="G231" s="89">
        <f t="shared" si="72"/>
        <v>0.7142857142857143</v>
      </c>
      <c r="H231" s="89">
        <f t="shared" si="67"/>
        <v>0.9</v>
      </c>
    </row>
    <row r="232" spans="1:8" ht="15.75" thickBot="1" x14ac:dyDescent="0.3">
      <c r="A232" s="22">
        <f t="shared" si="71"/>
        <v>14</v>
      </c>
      <c r="B232" s="134">
        <v>10</v>
      </c>
      <c r="C232" s="66" t="s">
        <v>156</v>
      </c>
      <c r="D232" s="81">
        <v>2008</v>
      </c>
      <c r="E232" s="99">
        <v>13</v>
      </c>
      <c r="F232" s="99">
        <v>10</v>
      </c>
      <c r="G232" s="89">
        <f t="shared" si="72"/>
        <v>0.9285714285714286</v>
      </c>
      <c r="H232" s="89">
        <f t="shared" si="67"/>
        <v>0.76923076923076927</v>
      </c>
    </row>
    <row r="233" spans="1:8" ht="26.25" thickBot="1" x14ac:dyDescent="0.3">
      <c r="A233" s="22">
        <f t="shared" si="71"/>
        <v>14</v>
      </c>
      <c r="B233" s="134">
        <v>11</v>
      </c>
      <c r="C233" s="42" t="s">
        <v>157</v>
      </c>
      <c r="D233" s="81">
        <v>2011</v>
      </c>
      <c r="E233" s="99">
        <v>16</v>
      </c>
      <c r="F233" s="99">
        <v>13</v>
      </c>
      <c r="G233" s="89">
        <f t="shared" si="72"/>
        <v>1</v>
      </c>
      <c r="H233" s="89">
        <f t="shared" si="67"/>
        <v>0.8125</v>
      </c>
    </row>
    <row r="234" spans="1:8" ht="15.75" thickBot="1" x14ac:dyDescent="0.3">
      <c r="A234" s="22">
        <f t="shared" si="71"/>
        <v>14</v>
      </c>
      <c r="B234" s="134">
        <v>12</v>
      </c>
      <c r="C234" s="42" t="s">
        <v>73</v>
      </c>
      <c r="D234" s="76">
        <v>2012</v>
      </c>
      <c r="E234" s="99">
        <v>20</v>
      </c>
      <c r="F234" s="99">
        <v>14</v>
      </c>
      <c r="G234" s="89">
        <f t="shared" si="72"/>
        <v>1</v>
      </c>
      <c r="H234" s="89">
        <f t="shared" si="67"/>
        <v>0.7</v>
      </c>
    </row>
    <row r="235" spans="1:8" ht="26.25" thickBot="1" x14ac:dyDescent="0.3">
      <c r="A235" s="22">
        <f t="shared" si="71"/>
        <v>14</v>
      </c>
      <c r="B235" s="134">
        <v>13</v>
      </c>
      <c r="C235" s="42" t="s">
        <v>121</v>
      </c>
      <c r="D235" s="76">
        <v>2004</v>
      </c>
      <c r="E235" s="99">
        <v>10</v>
      </c>
      <c r="F235" s="99">
        <v>10</v>
      </c>
      <c r="G235" s="89">
        <f t="shared" si="72"/>
        <v>0.7142857142857143</v>
      </c>
      <c r="H235" s="89">
        <f t="shared" si="67"/>
        <v>1</v>
      </c>
    </row>
    <row r="236" spans="1:8" ht="15.75" thickBot="1" x14ac:dyDescent="0.3">
      <c r="A236" s="22">
        <f t="shared" si="71"/>
        <v>14</v>
      </c>
      <c r="B236" s="157">
        <v>14</v>
      </c>
      <c r="C236" s="26" t="s">
        <v>88</v>
      </c>
      <c r="D236" s="134">
        <v>2012</v>
      </c>
      <c r="E236" s="97">
        <v>18</v>
      </c>
      <c r="F236" s="97">
        <v>14</v>
      </c>
      <c r="G236" s="91">
        <f t="shared" si="72"/>
        <v>1</v>
      </c>
      <c r="H236" s="88">
        <f t="shared" si="67"/>
        <v>0.77777777777777779</v>
      </c>
    </row>
    <row r="237" spans="1:8" ht="26.25" thickBot="1" x14ac:dyDescent="0.3">
      <c r="A237" s="22">
        <f t="shared" si="71"/>
        <v>14</v>
      </c>
      <c r="B237" s="157"/>
      <c r="C237" s="26" t="s">
        <v>158</v>
      </c>
      <c r="D237" s="134">
        <v>2012</v>
      </c>
      <c r="E237" s="97">
        <v>15</v>
      </c>
      <c r="F237" s="97">
        <v>14</v>
      </c>
      <c r="G237" s="91">
        <f t="shared" si="72"/>
        <v>1</v>
      </c>
      <c r="H237" s="88">
        <f t="shared" si="67"/>
        <v>0.93333333333333335</v>
      </c>
    </row>
    <row r="238" spans="1:8" s="10" customFormat="1" ht="15.75" thickBot="1" x14ac:dyDescent="0.3">
      <c r="A238" s="22">
        <f t="shared" si="71"/>
        <v>14</v>
      </c>
      <c r="B238" s="157"/>
      <c r="C238" s="40" t="s">
        <v>71</v>
      </c>
      <c r="D238" s="41"/>
      <c r="E238" s="98">
        <f>SUM(E236:E237)</f>
        <v>33</v>
      </c>
      <c r="F238" s="98">
        <f>SUM(F236:F237)</f>
        <v>28</v>
      </c>
      <c r="G238" s="89">
        <f t="shared" si="72"/>
        <v>1</v>
      </c>
      <c r="H238" s="89">
        <f t="shared" si="67"/>
        <v>0.84848484848484851</v>
      </c>
    </row>
    <row r="239" spans="1:8" ht="15.75" thickBot="1" x14ac:dyDescent="0.3">
      <c r="A239" s="44">
        <f t="shared" si="71"/>
        <v>14</v>
      </c>
      <c r="B239" s="51"/>
      <c r="C239" s="44" t="s">
        <v>89</v>
      </c>
      <c r="D239" s="51"/>
      <c r="E239" s="67">
        <f>SUM(E216,E217,E218,E219,E223,E226,E227,E228,E231,E232,E233,E234,E235,E238)</f>
        <v>231</v>
      </c>
      <c r="F239" s="67">
        <f>SUM(F216,F217,F218,F219,F223,F226,F227,F228,F231,F232,F233,F234,F235,F238)</f>
        <v>174</v>
      </c>
      <c r="G239" s="90">
        <f>SUM(G216,G217,G218,G219,G223,G226,G227,G228,G231,G232,G233,G234,G235,G238)/14</f>
        <v>0.91326530612244894</v>
      </c>
      <c r="H239" s="90">
        <f t="shared" si="67"/>
        <v>0.75324675324675328</v>
      </c>
    </row>
    <row r="240" spans="1:8" ht="15.75" thickBot="1" x14ac:dyDescent="0.3">
      <c r="A240" s="24">
        <v>13</v>
      </c>
      <c r="B240" s="134"/>
      <c r="C240" s="22" t="s">
        <v>197</v>
      </c>
      <c r="D240" s="27"/>
      <c r="E240" s="34"/>
      <c r="F240" s="34"/>
      <c r="G240" s="88"/>
      <c r="H240" s="88">
        <f t="shared" si="67"/>
        <v>0</v>
      </c>
    </row>
    <row r="241" spans="1:8" ht="26.25" thickBot="1" x14ac:dyDescent="0.3">
      <c r="A241" s="22">
        <f>A240</f>
        <v>13</v>
      </c>
      <c r="B241" s="148">
        <v>1</v>
      </c>
      <c r="C241" s="26" t="s">
        <v>196</v>
      </c>
      <c r="D241" s="34">
        <v>2013</v>
      </c>
      <c r="E241" s="97">
        <v>15</v>
      </c>
      <c r="F241" s="97">
        <v>13</v>
      </c>
      <c r="G241" s="88">
        <f>IF(NOT(TRUNC(A241)=A241),"Ошибка в наборе",MIN(E241/A241,1))</f>
        <v>1</v>
      </c>
      <c r="H241" s="88">
        <f t="shared" si="67"/>
        <v>0.8666666666666667</v>
      </c>
    </row>
    <row r="242" spans="1:8" ht="15.75" thickBot="1" x14ac:dyDescent="0.3">
      <c r="A242" s="22">
        <f t="shared" ref="A242:A265" si="75">A241</f>
        <v>13</v>
      </c>
      <c r="B242" s="149"/>
      <c r="C242" s="26" t="s">
        <v>122</v>
      </c>
      <c r="D242" s="27">
        <v>2012</v>
      </c>
      <c r="E242" s="97"/>
      <c r="F242" s="97"/>
      <c r="G242" s="88">
        <f t="shared" ref="G242:G264" si="76">IF(NOT(TRUNC(A242)=A242),"Ошибка в наборе",MIN(E242/A242,1))</f>
        <v>0</v>
      </c>
      <c r="H242" s="88">
        <f t="shared" si="67"/>
        <v>0</v>
      </c>
    </row>
    <row r="243" spans="1:8" ht="15.75" thickBot="1" x14ac:dyDescent="0.3">
      <c r="A243" s="22">
        <f t="shared" si="75"/>
        <v>13</v>
      </c>
      <c r="B243" s="150"/>
      <c r="C243" s="40" t="s">
        <v>90</v>
      </c>
      <c r="D243" s="43"/>
      <c r="E243" s="98">
        <f>SUM(E241:E242)</f>
        <v>15</v>
      </c>
      <c r="F243" s="98">
        <f>SUM(F241:F242)</f>
        <v>13</v>
      </c>
      <c r="G243" s="89">
        <f t="shared" si="76"/>
        <v>1</v>
      </c>
      <c r="H243" s="89">
        <f t="shared" si="67"/>
        <v>0.8666666666666667</v>
      </c>
    </row>
    <row r="244" spans="1:8" ht="15.75" thickBot="1" x14ac:dyDescent="0.3">
      <c r="A244" s="22">
        <f t="shared" si="75"/>
        <v>13</v>
      </c>
      <c r="B244" s="134">
        <v>2</v>
      </c>
      <c r="C244" s="40" t="s">
        <v>91</v>
      </c>
      <c r="D244" s="76">
        <v>2013</v>
      </c>
      <c r="E244" s="99">
        <v>15</v>
      </c>
      <c r="F244" s="99">
        <v>13</v>
      </c>
      <c r="G244" s="89">
        <f t="shared" si="76"/>
        <v>1</v>
      </c>
      <c r="H244" s="89">
        <f t="shared" si="67"/>
        <v>0.8666666666666667</v>
      </c>
    </row>
    <row r="245" spans="1:8" ht="15.75" thickBot="1" x14ac:dyDescent="0.3">
      <c r="A245" s="22">
        <f t="shared" si="75"/>
        <v>13</v>
      </c>
      <c r="B245" s="134">
        <v>3</v>
      </c>
      <c r="C245" s="40" t="s">
        <v>159</v>
      </c>
      <c r="D245" s="81">
        <v>2012</v>
      </c>
      <c r="E245" s="99">
        <v>10</v>
      </c>
      <c r="F245" s="99">
        <v>10</v>
      </c>
      <c r="G245" s="89">
        <f t="shared" si="76"/>
        <v>0.76923076923076927</v>
      </c>
      <c r="H245" s="89">
        <f>IF(ISERR(F245/E245),0,IF(ABS(F245)&gt;ABS(E245),"проверь поле F",MIN(ABS(F245/E245),1)))</f>
        <v>1</v>
      </c>
    </row>
    <row r="246" spans="1:8" ht="15.75" thickBot="1" x14ac:dyDescent="0.3">
      <c r="A246" s="22">
        <f t="shared" si="75"/>
        <v>13</v>
      </c>
      <c r="B246" s="134">
        <v>4</v>
      </c>
      <c r="C246" s="42" t="s">
        <v>160</v>
      </c>
      <c r="D246" s="81">
        <v>2013</v>
      </c>
      <c r="E246" s="97">
        <v>10</v>
      </c>
      <c r="F246" s="97">
        <v>10</v>
      </c>
      <c r="G246" s="89">
        <f t="shared" si="76"/>
        <v>0.76923076923076927</v>
      </c>
      <c r="H246" s="89">
        <f>IF(ISERR(F246/E246),0,IF(ABS(F246)&gt;ABS(E246),"проверь поле F",MIN(ABS(F246/E246),1)))</f>
        <v>1</v>
      </c>
    </row>
    <row r="247" spans="1:8" ht="15.75" thickBot="1" x14ac:dyDescent="0.3">
      <c r="A247" s="22">
        <f t="shared" si="75"/>
        <v>13</v>
      </c>
      <c r="B247" s="157">
        <v>5</v>
      </c>
      <c r="C247" s="33" t="s">
        <v>55</v>
      </c>
      <c r="D247" s="134">
        <v>2012</v>
      </c>
      <c r="E247" s="97">
        <v>7</v>
      </c>
      <c r="F247" s="97">
        <v>7</v>
      </c>
      <c r="G247" s="88">
        <f t="shared" si="76"/>
        <v>0.53846153846153844</v>
      </c>
      <c r="H247" s="88">
        <f t="shared" si="67"/>
        <v>1</v>
      </c>
    </row>
    <row r="248" spans="1:8" s="6" customFormat="1" ht="13.5" thickBot="1" x14ac:dyDescent="0.25">
      <c r="A248" s="22">
        <f t="shared" si="75"/>
        <v>13</v>
      </c>
      <c r="B248" s="157"/>
      <c r="C248" s="26" t="s">
        <v>66</v>
      </c>
      <c r="D248" s="27" t="s">
        <v>189</v>
      </c>
      <c r="E248" s="97"/>
      <c r="F248" s="97"/>
      <c r="G248" s="88">
        <f t="shared" si="76"/>
        <v>0</v>
      </c>
      <c r="H248" s="88">
        <f t="shared" si="67"/>
        <v>0</v>
      </c>
    </row>
    <row r="249" spans="1:8" s="6" customFormat="1" ht="13.5" thickBot="1" x14ac:dyDescent="0.25">
      <c r="A249" s="22">
        <f t="shared" si="75"/>
        <v>13</v>
      </c>
      <c r="B249" s="157"/>
      <c r="C249" s="40" t="s">
        <v>136</v>
      </c>
      <c r="D249" s="43"/>
      <c r="E249" s="98">
        <f>SUM(E247:E248)</f>
        <v>7</v>
      </c>
      <c r="F249" s="98">
        <f>SUM(F247:F248)</f>
        <v>7</v>
      </c>
      <c r="G249" s="89">
        <f t="shared" si="76"/>
        <v>0.53846153846153844</v>
      </c>
      <c r="H249" s="89">
        <f t="shared" si="67"/>
        <v>1</v>
      </c>
    </row>
    <row r="250" spans="1:8" s="6" customFormat="1" ht="13.5" thickBot="1" x14ac:dyDescent="0.25">
      <c r="A250" s="22">
        <f t="shared" si="75"/>
        <v>13</v>
      </c>
      <c r="B250" s="157">
        <v>6</v>
      </c>
      <c r="C250" s="26" t="s">
        <v>163</v>
      </c>
      <c r="D250" s="134">
        <v>2013</v>
      </c>
      <c r="E250" s="97">
        <v>10</v>
      </c>
      <c r="F250" s="97">
        <v>10</v>
      </c>
      <c r="G250" s="88">
        <f t="shared" si="76"/>
        <v>0.76923076923076927</v>
      </c>
      <c r="H250" s="88">
        <f t="shared" si="67"/>
        <v>1</v>
      </c>
    </row>
    <row r="251" spans="1:8" ht="15.75" thickBot="1" x14ac:dyDescent="0.3">
      <c r="A251" s="22">
        <f t="shared" si="75"/>
        <v>13</v>
      </c>
      <c r="B251" s="157"/>
      <c r="C251" s="28" t="s">
        <v>164</v>
      </c>
      <c r="D251" s="27">
        <v>2009</v>
      </c>
      <c r="E251" s="97"/>
      <c r="F251" s="97"/>
      <c r="G251" s="88">
        <f t="shared" si="76"/>
        <v>0</v>
      </c>
      <c r="H251" s="88">
        <f t="shared" si="67"/>
        <v>0</v>
      </c>
    </row>
    <row r="252" spans="1:8" ht="15.75" thickBot="1" x14ac:dyDescent="0.3">
      <c r="A252" s="22">
        <f t="shared" si="75"/>
        <v>13</v>
      </c>
      <c r="B252" s="157"/>
      <c r="C252" s="40" t="s">
        <v>92</v>
      </c>
      <c r="D252" s="41"/>
      <c r="E252" s="98">
        <f>SUM(E250:E251)</f>
        <v>10</v>
      </c>
      <c r="F252" s="98">
        <f>SUM(F250:F251)</f>
        <v>10</v>
      </c>
      <c r="G252" s="89">
        <f t="shared" si="76"/>
        <v>0.76923076923076927</v>
      </c>
      <c r="H252" s="89">
        <f t="shared" si="67"/>
        <v>1</v>
      </c>
    </row>
    <row r="253" spans="1:8" ht="15.75" thickBot="1" x14ac:dyDescent="0.3">
      <c r="A253" s="22">
        <f t="shared" si="75"/>
        <v>13</v>
      </c>
      <c r="B253" s="134">
        <v>7</v>
      </c>
      <c r="C253" s="40" t="s">
        <v>123</v>
      </c>
      <c r="D253" s="81">
        <v>2010</v>
      </c>
      <c r="E253" s="99">
        <v>17</v>
      </c>
      <c r="F253" s="99">
        <v>12</v>
      </c>
      <c r="G253" s="89">
        <f t="shared" si="76"/>
        <v>1</v>
      </c>
      <c r="H253" s="89">
        <f t="shared" si="67"/>
        <v>0.70588235294117652</v>
      </c>
    </row>
    <row r="254" spans="1:8" ht="15.75" thickBot="1" x14ac:dyDescent="0.3">
      <c r="A254" s="22">
        <f t="shared" si="75"/>
        <v>13</v>
      </c>
      <c r="B254" s="134">
        <v>8</v>
      </c>
      <c r="C254" s="42" t="s">
        <v>93</v>
      </c>
      <c r="D254" s="76">
        <v>2012</v>
      </c>
      <c r="E254" s="99">
        <v>10</v>
      </c>
      <c r="F254" s="99">
        <v>10</v>
      </c>
      <c r="G254" s="89">
        <f t="shared" si="76"/>
        <v>0.76923076923076927</v>
      </c>
      <c r="H254" s="89">
        <f t="shared" si="67"/>
        <v>1</v>
      </c>
    </row>
    <row r="255" spans="1:8" ht="15.75" thickBot="1" x14ac:dyDescent="0.3">
      <c r="A255" s="22">
        <f t="shared" si="75"/>
        <v>13</v>
      </c>
      <c r="B255" s="134">
        <v>9</v>
      </c>
      <c r="C255" s="42" t="s">
        <v>94</v>
      </c>
      <c r="D255" s="81">
        <v>2012</v>
      </c>
      <c r="E255" s="99">
        <v>10</v>
      </c>
      <c r="F255" s="99">
        <v>10</v>
      </c>
      <c r="G255" s="89">
        <f t="shared" si="76"/>
        <v>0.76923076923076927</v>
      </c>
      <c r="H255" s="89">
        <f t="shared" si="67"/>
        <v>1</v>
      </c>
    </row>
    <row r="256" spans="1:8" ht="15.75" thickBot="1" x14ac:dyDescent="0.3">
      <c r="A256" s="22">
        <f t="shared" si="75"/>
        <v>13</v>
      </c>
      <c r="B256" s="148">
        <v>10</v>
      </c>
      <c r="C256" s="147" t="s">
        <v>95</v>
      </c>
      <c r="D256" s="76">
        <v>2008</v>
      </c>
      <c r="E256" s="99">
        <v>5</v>
      </c>
      <c r="F256" s="99">
        <v>5</v>
      </c>
      <c r="G256" s="91">
        <f t="shared" si="76"/>
        <v>0.38461538461538464</v>
      </c>
      <c r="H256" s="91">
        <f>IF(ISERR(F256/E256),0,IF(ABS(F256)&gt;ABS(E256),"проверь поле F",MIN(ABS(F256/E256),1)))</f>
        <v>1</v>
      </c>
    </row>
    <row r="257" spans="1:20" ht="15.75" thickBot="1" x14ac:dyDescent="0.3">
      <c r="A257" s="22">
        <f t="shared" si="75"/>
        <v>13</v>
      </c>
      <c r="B257" s="149"/>
      <c r="C257" s="147" t="s">
        <v>234</v>
      </c>
      <c r="D257" s="76">
        <v>2004</v>
      </c>
      <c r="E257" s="99"/>
      <c r="F257" s="99"/>
      <c r="G257" s="91">
        <f t="shared" ref="G257:G259" si="77">IF(NOT(TRUNC(A257)=A257),"Ошибка в наборе",MIN(E257/A257,1))</f>
        <v>0</v>
      </c>
      <c r="H257" s="91">
        <f t="shared" ref="H257:H259" si="78">IF(ISERR(F257/E257),0,IF(ABS(F257)&gt;ABS(E257),"проверь поле F",MIN(ABS(F257/E257),1)))</f>
        <v>0</v>
      </c>
    </row>
    <row r="258" spans="1:20" ht="15.75" thickBot="1" x14ac:dyDescent="0.3">
      <c r="A258" s="22">
        <f t="shared" si="75"/>
        <v>13</v>
      </c>
      <c r="B258" s="150"/>
      <c r="C258" s="66" t="s">
        <v>59</v>
      </c>
      <c r="D258" s="43"/>
      <c r="E258" s="98">
        <f>SUM(E256:E257)</f>
        <v>5</v>
      </c>
      <c r="F258" s="98">
        <f>SUM(F256:F257)</f>
        <v>5</v>
      </c>
      <c r="G258" s="89">
        <f t="shared" si="77"/>
        <v>0.38461538461538464</v>
      </c>
      <c r="H258" s="89">
        <f t="shared" si="78"/>
        <v>1</v>
      </c>
    </row>
    <row r="259" spans="1:20" ht="15.75" thickBot="1" x14ac:dyDescent="0.3">
      <c r="A259" s="22">
        <f t="shared" si="75"/>
        <v>13</v>
      </c>
      <c r="B259" s="134">
        <v>11</v>
      </c>
      <c r="C259" s="66" t="s">
        <v>165</v>
      </c>
      <c r="D259" s="76">
        <v>2012</v>
      </c>
      <c r="E259" s="99">
        <v>15</v>
      </c>
      <c r="F259" s="99">
        <v>13</v>
      </c>
      <c r="G259" s="89">
        <f t="shared" si="77"/>
        <v>1</v>
      </c>
      <c r="H259" s="89">
        <f t="shared" si="78"/>
        <v>0.8666666666666667</v>
      </c>
    </row>
    <row r="260" spans="1:20" ht="15.75" thickBot="1" x14ac:dyDescent="0.3">
      <c r="A260" s="22">
        <f t="shared" si="75"/>
        <v>13</v>
      </c>
      <c r="B260" s="134">
        <v>12</v>
      </c>
      <c r="C260" s="66" t="s">
        <v>96</v>
      </c>
      <c r="D260" s="76">
        <v>2008</v>
      </c>
      <c r="E260" s="99">
        <v>7</v>
      </c>
      <c r="F260" s="99">
        <v>7</v>
      </c>
      <c r="G260" s="89">
        <f t="shared" si="76"/>
        <v>0.53846153846153844</v>
      </c>
      <c r="H260" s="89">
        <f t="shared" si="67"/>
        <v>1</v>
      </c>
    </row>
    <row r="261" spans="1:20" ht="15.75" thickBot="1" x14ac:dyDescent="0.3">
      <c r="A261" s="22">
        <f t="shared" si="75"/>
        <v>13</v>
      </c>
      <c r="B261" s="157">
        <v>13</v>
      </c>
      <c r="C261" s="26" t="s">
        <v>161</v>
      </c>
      <c r="D261" s="134">
        <v>2012</v>
      </c>
      <c r="E261" s="97">
        <v>15</v>
      </c>
      <c r="F261" s="97">
        <v>13</v>
      </c>
      <c r="G261" s="88">
        <f t="shared" si="76"/>
        <v>1</v>
      </c>
      <c r="H261" s="88">
        <f t="shared" si="67"/>
        <v>0.8666666666666667</v>
      </c>
    </row>
    <row r="262" spans="1:20" ht="26.25" thickBot="1" x14ac:dyDescent="0.3">
      <c r="A262" s="22">
        <f t="shared" si="75"/>
        <v>13</v>
      </c>
      <c r="B262" s="157"/>
      <c r="C262" s="26" t="s">
        <v>162</v>
      </c>
      <c r="D262" s="134">
        <v>2012</v>
      </c>
      <c r="E262" s="97">
        <v>15</v>
      </c>
      <c r="F262" s="97">
        <v>13</v>
      </c>
      <c r="G262" s="88">
        <f t="shared" si="76"/>
        <v>1</v>
      </c>
      <c r="H262" s="88">
        <f t="shared" ref="H262:H267" si="79">IF(ISERR(F262/E262),0,IF(ABS(F262)&gt;ABS(E262),"проверь поле F",MIN(ABS(F262/E262),1)))</f>
        <v>0.8666666666666667</v>
      </c>
    </row>
    <row r="263" spans="1:20" ht="15.75" thickBot="1" x14ac:dyDescent="0.3">
      <c r="A263" s="22">
        <f t="shared" si="75"/>
        <v>13</v>
      </c>
      <c r="B263" s="157"/>
      <c r="C263" s="40" t="s">
        <v>71</v>
      </c>
      <c r="D263" s="41"/>
      <c r="E263" s="98">
        <f>SUM(E261:E262)</f>
        <v>30</v>
      </c>
      <c r="F263" s="98">
        <f>SUM(F261:F262)</f>
        <v>26</v>
      </c>
      <c r="G263" s="89">
        <f t="shared" si="76"/>
        <v>1</v>
      </c>
      <c r="H263" s="89">
        <f t="shared" si="79"/>
        <v>0.8666666666666667</v>
      </c>
    </row>
    <row r="264" spans="1:20" ht="26.25" thickBot="1" x14ac:dyDescent="0.3">
      <c r="A264" s="22">
        <f t="shared" si="75"/>
        <v>13</v>
      </c>
      <c r="B264" s="134">
        <v>14</v>
      </c>
      <c r="C264" s="42" t="s">
        <v>97</v>
      </c>
      <c r="D264" s="76">
        <v>2004</v>
      </c>
      <c r="E264" s="99"/>
      <c r="F264" s="99"/>
      <c r="G264" s="89">
        <f t="shared" si="76"/>
        <v>0</v>
      </c>
      <c r="H264" s="89">
        <f t="shared" si="79"/>
        <v>0</v>
      </c>
    </row>
    <row r="265" spans="1:20" ht="15.75" thickBot="1" x14ac:dyDescent="0.3">
      <c r="A265" s="44">
        <f t="shared" si="75"/>
        <v>13</v>
      </c>
      <c r="B265" s="68"/>
      <c r="C265" s="44" t="s">
        <v>98</v>
      </c>
      <c r="D265" s="69"/>
      <c r="E265" s="67">
        <f>SUM(E243,E244,E245,E246,E249,E252,E253,E254,E255,E258,E259,E260,E263,E264)</f>
        <v>161</v>
      </c>
      <c r="F265" s="67">
        <f t="shared" ref="F265" si="80">SUM(F243,F244,F245,F246,F249,F252,F253,F254,F255,F258,F259,F260,F263,F264)</f>
        <v>146</v>
      </c>
      <c r="G265" s="90">
        <f>SUM(G243,G244,G245,G246,G249,G252,G253,G254,G255,G258,G259,G260,G263,G264)/14</f>
        <v>0.73626373626373631</v>
      </c>
      <c r="H265" s="90">
        <f t="shared" si="79"/>
        <v>0.90683229813664601</v>
      </c>
    </row>
    <row r="266" spans="1:20" ht="15.75" thickBot="1" x14ac:dyDescent="0.3">
      <c r="A266" s="61">
        <f>SUM(A239,A265)</f>
        <v>27</v>
      </c>
      <c r="B266" s="70"/>
      <c r="C266" s="63" t="s">
        <v>99</v>
      </c>
      <c r="D266" s="62"/>
      <c r="E266" s="71">
        <f>SUM(E265,E239)</f>
        <v>392</v>
      </c>
      <c r="F266" s="71">
        <f>SUM(F265,F239)</f>
        <v>320</v>
      </c>
      <c r="G266" s="93">
        <f>SUM(G265,G239)/2</f>
        <v>0.82476452119309263</v>
      </c>
      <c r="H266" s="93">
        <f t="shared" si="79"/>
        <v>0.81632653061224492</v>
      </c>
    </row>
    <row r="267" spans="1:20" ht="15.75" thickBot="1" x14ac:dyDescent="0.3">
      <c r="A267" s="72">
        <f>A76+A212+A266</f>
        <v>194</v>
      </c>
      <c r="B267" s="73"/>
      <c r="C267" s="72" t="s">
        <v>235</v>
      </c>
      <c r="D267" s="74"/>
      <c r="E267" s="75">
        <f>SUM(E266,E212,E76)</f>
        <v>1945</v>
      </c>
      <c r="F267" s="75">
        <f>SUM(F266,F212,F76)</f>
        <v>1618</v>
      </c>
      <c r="G267" s="94">
        <f>SUM(G266,G212,G76)/3</f>
        <v>0.75284556655429158</v>
      </c>
      <c r="H267" s="94">
        <f t="shared" si="79"/>
        <v>0.83187660668380459</v>
      </c>
    </row>
    <row r="268" spans="1:20" ht="15.75" thickBot="1" x14ac:dyDescent="0.3">
      <c r="A268" s="30"/>
      <c r="B268" s="165" t="s">
        <v>100</v>
      </c>
      <c r="C268" s="165"/>
      <c r="D268" s="165"/>
      <c r="E268" s="165"/>
      <c r="F268" s="165"/>
      <c r="G268" s="165"/>
      <c r="H268" s="165"/>
    </row>
    <row r="269" spans="1:20" ht="39" thickBot="1" x14ac:dyDescent="0.3">
      <c r="A269" s="165" t="s">
        <v>101</v>
      </c>
      <c r="B269" s="165"/>
      <c r="C269" s="84"/>
      <c r="D269" s="35"/>
      <c r="E269" s="31" t="s">
        <v>102</v>
      </c>
      <c r="F269" s="31" t="s">
        <v>103</v>
      </c>
      <c r="G269" s="88" t="s">
        <v>104</v>
      </c>
      <c r="H269" s="88" t="s">
        <v>105</v>
      </c>
    </row>
    <row r="270" spans="1:20" ht="15.75" thickBot="1" x14ac:dyDescent="0.3">
      <c r="A270" s="166">
        <f>A76</f>
        <v>76</v>
      </c>
      <c r="B270" s="166"/>
      <c r="C270" s="106" t="s">
        <v>106</v>
      </c>
      <c r="D270" s="107"/>
      <c r="E270" s="108">
        <f>E76</f>
        <v>554</v>
      </c>
      <c r="F270" s="108">
        <f>F76</f>
        <v>472</v>
      </c>
      <c r="G270" s="109">
        <f>G76</f>
        <v>0.70267425810904083</v>
      </c>
      <c r="H270" s="109">
        <f>H76</f>
        <v>0.85198555956678701</v>
      </c>
    </row>
    <row r="271" spans="1:20" ht="15.75" thickBot="1" x14ac:dyDescent="0.3">
      <c r="A271" s="166">
        <f>A212</f>
        <v>91</v>
      </c>
      <c r="B271" s="166"/>
      <c r="C271" s="106" t="s">
        <v>107</v>
      </c>
      <c r="D271" s="107"/>
      <c r="E271" s="108">
        <f>E212</f>
        <v>999</v>
      </c>
      <c r="F271" s="108">
        <f>F212</f>
        <v>826</v>
      </c>
      <c r="G271" s="109">
        <f>G212</f>
        <v>0.73109792036074095</v>
      </c>
      <c r="H271" s="109">
        <f>H212</f>
        <v>0.82682682682682684</v>
      </c>
    </row>
    <row r="272" spans="1:20" ht="17.25" thickBot="1" x14ac:dyDescent="0.3">
      <c r="A272" s="166">
        <f>A266</f>
        <v>27</v>
      </c>
      <c r="B272" s="166"/>
      <c r="C272" s="106" t="s">
        <v>108</v>
      </c>
      <c r="D272" s="107"/>
      <c r="E272" s="108">
        <f>E266</f>
        <v>392</v>
      </c>
      <c r="F272" s="108">
        <f>F266</f>
        <v>320</v>
      </c>
      <c r="G272" s="109">
        <f>G266</f>
        <v>0.82476452119309263</v>
      </c>
      <c r="H272" s="109">
        <f>H266</f>
        <v>0.81632653061224492</v>
      </c>
      <c r="I272" s="14"/>
      <c r="J272" s="14"/>
      <c r="K272" s="14"/>
      <c r="L272" s="14"/>
      <c r="M272" s="14"/>
      <c r="N272" s="15"/>
      <c r="O272" s="15"/>
      <c r="P272" s="15"/>
      <c r="Q272" s="15"/>
      <c r="R272" s="15"/>
      <c r="S272" s="15"/>
      <c r="T272" s="15"/>
    </row>
    <row r="273" spans="1:22" ht="17.25" thickBot="1" x14ac:dyDescent="0.3">
      <c r="A273" s="167">
        <f>A270+A271+A272</f>
        <v>194</v>
      </c>
      <c r="B273" s="167"/>
      <c r="C273" s="110" t="s">
        <v>109</v>
      </c>
      <c r="D273" s="111"/>
      <c r="E273" s="112">
        <f>SUM(E270:E272)</f>
        <v>1945</v>
      </c>
      <c r="F273" s="112">
        <f>SUM(F270:F272)</f>
        <v>1618</v>
      </c>
      <c r="G273" s="113">
        <f>(G270+G271+G272)/3</f>
        <v>0.75284556655429158</v>
      </c>
      <c r="H273" s="113">
        <f>IF(ISERR(F273/E273),0,IF(ABS(F273)&gt;ABS(E273),"проверь поле F",MIN(ABS(F273/E273),1)))</f>
        <v>0.83187660668380459</v>
      </c>
      <c r="I273" s="14"/>
      <c r="J273" s="14"/>
      <c r="K273" s="14"/>
      <c r="L273" s="14"/>
      <c r="M273" s="14"/>
      <c r="N273" s="15"/>
      <c r="O273" s="15"/>
      <c r="P273" s="15"/>
      <c r="Q273" s="15"/>
      <c r="R273" s="15"/>
      <c r="S273" s="15"/>
      <c r="T273" s="15"/>
    </row>
    <row r="274" spans="1:22" ht="16.5" x14ac:dyDescent="0.25">
      <c r="A274" s="4"/>
      <c r="B274" s="18"/>
      <c r="C274" s="36"/>
      <c r="D274" s="36"/>
      <c r="E274" s="102"/>
      <c r="F274" s="102"/>
      <c r="G274" s="95"/>
      <c r="H274" s="95"/>
      <c r="I274" s="16"/>
      <c r="J274" s="16"/>
      <c r="K274" s="16"/>
      <c r="L274" s="16"/>
      <c r="M274" s="16"/>
      <c r="N274" s="17"/>
      <c r="O274" s="17"/>
      <c r="P274" s="17"/>
      <c r="Q274" s="17"/>
      <c r="R274" s="17"/>
      <c r="S274" s="17"/>
      <c r="T274" s="17"/>
    </row>
    <row r="275" spans="1:22" ht="16.5" x14ac:dyDescent="0.25">
      <c r="A275" s="4"/>
      <c r="B275" s="18"/>
      <c r="C275" s="36"/>
      <c r="D275" s="36"/>
      <c r="E275" s="102"/>
      <c r="F275" s="102"/>
      <c r="G275" s="95"/>
      <c r="H275" s="95"/>
      <c r="I275" s="16"/>
      <c r="J275" s="16"/>
      <c r="K275" s="16"/>
      <c r="L275" s="16"/>
      <c r="M275" s="16"/>
      <c r="N275" s="17"/>
      <c r="O275" s="17"/>
      <c r="P275" s="17"/>
      <c r="Q275" s="17"/>
      <c r="R275" s="17"/>
      <c r="S275" s="17"/>
      <c r="T275" s="17"/>
    </row>
    <row r="276" spans="1:22" ht="18.75" x14ac:dyDescent="0.3">
      <c r="A276" s="115" t="s">
        <v>110</v>
      </c>
      <c r="B276" s="116" t="s">
        <v>198</v>
      </c>
      <c r="C276" s="116"/>
      <c r="D276" s="116" t="s">
        <v>199</v>
      </c>
      <c r="E276" s="116"/>
      <c r="F276" s="116"/>
      <c r="G276" s="117"/>
      <c r="H276" s="117"/>
      <c r="I276" s="116"/>
      <c r="J276" s="116"/>
      <c r="K276" s="116"/>
      <c r="L276" s="116"/>
      <c r="M276" s="116"/>
      <c r="N276" s="118"/>
      <c r="O276" s="118"/>
      <c r="P276" s="118"/>
      <c r="Q276" s="118"/>
      <c r="R276" s="118"/>
      <c r="S276" s="118"/>
      <c r="T276" s="118"/>
      <c r="U276" s="118"/>
      <c r="V276" s="118"/>
    </row>
    <row r="277" spans="1:22" ht="18.75" x14ac:dyDescent="0.3">
      <c r="A277" s="115"/>
      <c r="B277" s="116"/>
      <c r="C277" s="119" t="s">
        <v>200</v>
      </c>
      <c r="D277" s="116"/>
      <c r="E277" s="116"/>
      <c r="F277" s="116"/>
      <c r="G277" s="117" t="s">
        <v>200</v>
      </c>
      <c r="H277" s="117"/>
      <c r="I277" s="116"/>
      <c r="J277" s="116"/>
      <c r="K277" s="116"/>
      <c r="L277" s="116"/>
      <c r="M277" s="116"/>
      <c r="N277" s="118"/>
      <c r="O277" s="118"/>
      <c r="P277" s="118"/>
      <c r="Q277" s="118"/>
      <c r="R277" s="118"/>
      <c r="S277" s="118"/>
      <c r="T277" s="118"/>
      <c r="U277" s="118"/>
      <c r="V277" s="118"/>
    </row>
    <row r="278" spans="1:22" ht="18.75" x14ac:dyDescent="0.3">
      <c r="A278" s="115"/>
      <c r="B278" s="120"/>
      <c r="C278" s="121"/>
      <c r="D278" s="120"/>
      <c r="E278" s="120"/>
      <c r="F278" s="120"/>
      <c r="G278" s="122"/>
      <c r="H278" s="122"/>
      <c r="I278" s="120"/>
      <c r="J278" s="120"/>
      <c r="K278" s="120"/>
      <c r="L278" s="120"/>
      <c r="M278" s="120"/>
      <c r="N278" s="123"/>
      <c r="O278" s="123"/>
      <c r="P278" s="123"/>
      <c r="Q278" s="123"/>
      <c r="R278" s="123"/>
      <c r="S278" s="123"/>
      <c r="T278" s="123"/>
      <c r="U278" s="123"/>
      <c r="V278" s="123"/>
    </row>
    <row r="279" spans="1:22" ht="19.5" x14ac:dyDescent="0.3">
      <c r="A279" s="124"/>
      <c r="B279" s="125"/>
      <c r="C279" s="126" t="s">
        <v>111</v>
      </c>
      <c r="D279" s="125"/>
      <c r="E279" s="125"/>
      <c r="F279" s="125"/>
      <c r="G279" s="127"/>
      <c r="H279" s="127"/>
      <c r="I279" s="125"/>
      <c r="J279" s="125"/>
      <c r="K279" s="125"/>
      <c r="L279" s="125"/>
      <c r="M279" s="125"/>
      <c r="N279" s="128"/>
      <c r="O279" s="128"/>
      <c r="P279" s="128"/>
      <c r="Q279" s="128"/>
      <c r="R279" s="128"/>
      <c r="S279" s="128"/>
      <c r="T279" s="128"/>
      <c r="U279" s="128"/>
      <c r="V279" s="128"/>
    </row>
    <row r="280" spans="1:22" ht="18.75" x14ac:dyDescent="0.25">
      <c r="A280" s="132" t="s">
        <v>204</v>
      </c>
      <c r="B280" s="132"/>
      <c r="C280" s="132"/>
      <c r="D280" s="132"/>
      <c r="E280" s="132"/>
      <c r="F280" s="132"/>
      <c r="G280" s="129"/>
      <c r="H280" s="129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</row>
    <row r="281" spans="1:22" ht="18.75" x14ac:dyDescent="0.25">
      <c r="A281" s="164" t="s">
        <v>112</v>
      </c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</row>
    <row r="282" spans="1:22" ht="18.75" x14ac:dyDescent="0.25">
      <c r="A282" s="164" t="s">
        <v>201</v>
      </c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</row>
    <row r="283" spans="1:22" ht="18.75" x14ac:dyDescent="0.25">
      <c r="A283" s="164" t="s">
        <v>202</v>
      </c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</row>
    <row r="284" spans="1:22" ht="18.75" x14ac:dyDescent="0.25">
      <c r="A284" s="164" t="s">
        <v>203</v>
      </c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</row>
    <row r="285" spans="1:22" ht="18.75" x14ac:dyDescent="0.25">
      <c r="A285" s="164" t="s">
        <v>113</v>
      </c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</row>
    <row r="286" spans="1:22" x14ac:dyDescent="0.25">
      <c r="C286" s="85"/>
    </row>
    <row r="287" spans="1:22" x14ac:dyDescent="0.25">
      <c r="C287" s="85"/>
    </row>
    <row r="288" spans="1:22" x14ac:dyDescent="0.25">
      <c r="C288" s="85"/>
    </row>
    <row r="289" spans="3:3" x14ac:dyDescent="0.25">
      <c r="C289" s="85"/>
    </row>
    <row r="290" spans="3:3" x14ac:dyDescent="0.25">
      <c r="C290" s="85"/>
    </row>
    <row r="291" spans="3:3" x14ac:dyDescent="0.25">
      <c r="C291" s="85"/>
    </row>
    <row r="292" spans="3:3" x14ac:dyDescent="0.25">
      <c r="C292" s="85"/>
    </row>
    <row r="293" spans="3:3" x14ac:dyDescent="0.25">
      <c r="C293" s="85"/>
    </row>
    <row r="294" spans="3:3" x14ac:dyDescent="0.25">
      <c r="C294" s="85"/>
    </row>
    <row r="295" spans="3:3" x14ac:dyDescent="0.25">
      <c r="C295" s="85"/>
    </row>
    <row r="296" spans="3:3" x14ac:dyDescent="0.25">
      <c r="C296" s="85"/>
    </row>
    <row r="297" spans="3:3" x14ac:dyDescent="0.25">
      <c r="C297" s="85"/>
    </row>
    <row r="298" spans="3:3" x14ac:dyDescent="0.25">
      <c r="C298" s="85"/>
    </row>
    <row r="299" spans="3:3" x14ac:dyDescent="0.25">
      <c r="C299" s="85"/>
    </row>
    <row r="300" spans="3:3" x14ac:dyDescent="0.25">
      <c r="C300" s="85"/>
    </row>
    <row r="301" spans="3:3" x14ac:dyDescent="0.25">
      <c r="C301" s="85"/>
    </row>
    <row r="302" spans="3:3" x14ac:dyDescent="0.25">
      <c r="C302" s="85"/>
    </row>
    <row r="303" spans="3:3" x14ac:dyDescent="0.25">
      <c r="C303" s="85"/>
    </row>
    <row r="304" spans="3:3" x14ac:dyDescent="0.25">
      <c r="C304" s="85"/>
    </row>
    <row r="305" spans="3:3" x14ac:dyDescent="0.25">
      <c r="C305" s="85"/>
    </row>
    <row r="306" spans="3:3" x14ac:dyDescent="0.25">
      <c r="C306" s="85"/>
    </row>
    <row r="307" spans="3:3" x14ac:dyDescent="0.25">
      <c r="C307" s="85"/>
    </row>
    <row r="308" spans="3:3" x14ac:dyDescent="0.25">
      <c r="C308" s="85"/>
    </row>
    <row r="309" spans="3:3" x14ac:dyDescent="0.25">
      <c r="C309" s="85"/>
    </row>
    <row r="310" spans="3:3" x14ac:dyDescent="0.25">
      <c r="C310" s="85"/>
    </row>
    <row r="311" spans="3:3" x14ac:dyDescent="0.25">
      <c r="C311" s="85"/>
    </row>
    <row r="312" spans="3:3" x14ac:dyDescent="0.25">
      <c r="C312" s="85"/>
    </row>
    <row r="313" spans="3:3" x14ac:dyDescent="0.25">
      <c r="C313" s="85"/>
    </row>
    <row r="314" spans="3:3" x14ac:dyDescent="0.25">
      <c r="C314" s="85"/>
    </row>
    <row r="315" spans="3:3" x14ac:dyDescent="0.25">
      <c r="C315" s="85"/>
    </row>
    <row r="316" spans="3:3" x14ac:dyDescent="0.25">
      <c r="C316" s="85"/>
    </row>
    <row r="317" spans="3:3" x14ac:dyDescent="0.25">
      <c r="C317" s="85"/>
    </row>
    <row r="318" spans="3:3" x14ac:dyDescent="0.25">
      <c r="C318" s="85"/>
    </row>
    <row r="319" spans="3:3" x14ac:dyDescent="0.25">
      <c r="C319" s="85"/>
    </row>
    <row r="320" spans="3:3" x14ac:dyDescent="0.25">
      <c r="C320" s="85"/>
    </row>
    <row r="321" spans="3:3" x14ac:dyDescent="0.25">
      <c r="C321" s="85"/>
    </row>
    <row r="322" spans="3:3" x14ac:dyDescent="0.25">
      <c r="C322" s="85"/>
    </row>
    <row r="323" spans="3:3" x14ac:dyDescent="0.25">
      <c r="C323" s="85"/>
    </row>
    <row r="324" spans="3:3" x14ac:dyDescent="0.25">
      <c r="C324" s="85"/>
    </row>
    <row r="325" spans="3:3" x14ac:dyDescent="0.25">
      <c r="C325" s="85"/>
    </row>
    <row r="326" spans="3:3" x14ac:dyDescent="0.25">
      <c r="C326" s="85"/>
    </row>
    <row r="327" spans="3:3" x14ac:dyDescent="0.25">
      <c r="C327" s="85"/>
    </row>
    <row r="328" spans="3:3" x14ac:dyDescent="0.25">
      <c r="C328" s="85"/>
    </row>
    <row r="329" spans="3:3" x14ac:dyDescent="0.25">
      <c r="C329" s="85"/>
    </row>
    <row r="330" spans="3:3" x14ac:dyDescent="0.25">
      <c r="C330" s="85"/>
    </row>
    <row r="331" spans="3:3" x14ac:dyDescent="0.25">
      <c r="C331" s="85"/>
    </row>
    <row r="332" spans="3:3" x14ac:dyDescent="0.25">
      <c r="C332" s="85"/>
    </row>
    <row r="333" spans="3:3" x14ac:dyDescent="0.25">
      <c r="C333" s="85"/>
    </row>
    <row r="334" spans="3:3" x14ac:dyDescent="0.25">
      <c r="C334" s="85"/>
    </row>
    <row r="335" spans="3:3" x14ac:dyDescent="0.25">
      <c r="C335" s="85"/>
    </row>
    <row r="336" spans="3:3" x14ac:dyDescent="0.25">
      <c r="C336" s="85"/>
    </row>
    <row r="337" spans="3:3" x14ac:dyDescent="0.25">
      <c r="C337" s="85"/>
    </row>
    <row r="338" spans="3:3" x14ac:dyDescent="0.25">
      <c r="C338" s="85"/>
    </row>
    <row r="339" spans="3:3" x14ac:dyDescent="0.25">
      <c r="C339" s="85"/>
    </row>
    <row r="340" spans="3:3" x14ac:dyDescent="0.25">
      <c r="C340" s="85"/>
    </row>
    <row r="341" spans="3:3" x14ac:dyDescent="0.25">
      <c r="C341" s="85"/>
    </row>
    <row r="342" spans="3:3" x14ac:dyDescent="0.25">
      <c r="C342" s="85"/>
    </row>
    <row r="343" spans="3:3" x14ac:dyDescent="0.25">
      <c r="C343" s="85"/>
    </row>
    <row r="344" spans="3:3" x14ac:dyDescent="0.25">
      <c r="C344" s="85"/>
    </row>
    <row r="345" spans="3:3" x14ac:dyDescent="0.25">
      <c r="C345" s="85"/>
    </row>
    <row r="346" spans="3:3" x14ac:dyDescent="0.25">
      <c r="C346" s="85"/>
    </row>
    <row r="347" spans="3:3" x14ac:dyDescent="0.25">
      <c r="C347" s="85"/>
    </row>
    <row r="348" spans="3:3" x14ac:dyDescent="0.25">
      <c r="C348" s="85"/>
    </row>
    <row r="349" spans="3:3" x14ac:dyDescent="0.25">
      <c r="C349" s="85"/>
    </row>
    <row r="350" spans="3:3" x14ac:dyDescent="0.25">
      <c r="C350" s="85"/>
    </row>
    <row r="351" spans="3:3" x14ac:dyDescent="0.25">
      <c r="C351" s="85"/>
    </row>
    <row r="352" spans="3:3" x14ac:dyDescent="0.25">
      <c r="C352" s="85"/>
    </row>
    <row r="353" spans="3:3" x14ac:dyDescent="0.25">
      <c r="C353" s="85"/>
    </row>
    <row r="354" spans="3:3" x14ac:dyDescent="0.25">
      <c r="C354" s="85"/>
    </row>
    <row r="355" spans="3:3" x14ac:dyDescent="0.25">
      <c r="C355" s="85"/>
    </row>
    <row r="356" spans="3:3" x14ac:dyDescent="0.25">
      <c r="C356" s="85"/>
    </row>
    <row r="357" spans="3:3" x14ac:dyDescent="0.25">
      <c r="C357" s="85"/>
    </row>
    <row r="358" spans="3:3" x14ac:dyDescent="0.25">
      <c r="C358" s="85"/>
    </row>
    <row r="359" spans="3:3" x14ac:dyDescent="0.25">
      <c r="C359" s="85"/>
    </row>
    <row r="360" spans="3:3" x14ac:dyDescent="0.25">
      <c r="C360" s="85"/>
    </row>
    <row r="361" spans="3:3" x14ac:dyDescent="0.25">
      <c r="C361" s="85"/>
    </row>
    <row r="362" spans="3:3" x14ac:dyDescent="0.25">
      <c r="C362" s="85"/>
    </row>
    <row r="363" spans="3:3" x14ac:dyDescent="0.25">
      <c r="C363" s="85"/>
    </row>
    <row r="364" spans="3:3" x14ac:dyDescent="0.25">
      <c r="C364" s="85"/>
    </row>
    <row r="365" spans="3:3" x14ac:dyDescent="0.25">
      <c r="C365" s="85"/>
    </row>
    <row r="366" spans="3:3" x14ac:dyDescent="0.25">
      <c r="C366" s="85"/>
    </row>
    <row r="367" spans="3:3" x14ac:dyDescent="0.25">
      <c r="C367" s="85"/>
    </row>
    <row r="368" spans="3:3" x14ac:dyDescent="0.25">
      <c r="C368" s="85"/>
    </row>
    <row r="369" spans="3:3" x14ac:dyDescent="0.25">
      <c r="C369" s="85"/>
    </row>
    <row r="370" spans="3:3" x14ac:dyDescent="0.25">
      <c r="C370" s="85"/>
    </row>
    <row r="371" spans="3:3" x14ac:dyDescent="0.25">
      <c r="C371" s="85"/>
    </row>
    <row r="372" spans="3:3" x14ac:dyDescent="0.25">
      <c r="C372" s="85"/>
    </row>
    <row r="373" spans="3:3" x14ac:dyDescent="0.25">
      <c r="C373" s="85"/>
    </row>
    <row r="374" spans="3:3" x14ac:dyDescent="0.25">
      <c r="C374" s="85"/>
    </row>
    <row r="375" spans="3:3" x14ac:dyDescent="0.25">
      <c r="C375" s="85"/>
    </row>
    <row r="376" spans="3:3" x14ac:dyDescent="0.25">
      <c r="C376" s="85"/>
    </row>
    <row r="377" spans="3:3" x14ac:dyDescent="0.25">
      <c r="C377" s="85"/>
    </row>
    <row r="378" spans="3:3" x14ac:dyDescent="0.25">
      <c r="C378" s="85"/>
    </row>
    <row r="379" spans="3:3" x14ac:dyDescent="0.25">
      <c r="C379" s="85"/>
    </row>
    <row r="380" spans="3:3" x14ac:dyDescent="0.25">
      <c r="C380" s="85"/>
    </row>
    <row r="381" spans="3:3" x14ac:dyDescent="0.25">
      <c r="C381" s="85"/>
    </row>
    <row r="382" spans="3:3" x14ac:dyDescent="0.25">
      <c r="C382" s="85"/>
    </row>
    <row r="383" spans="3:3" x14ac:dyDescent="0.25">
      <c r="C383" s="85"/>
    </row>
    <row r="384" spans="3:3" x14ac:dyDescent="0.25">
      <c r="C384" s="85"/>
    </row>
    <row r="385" spans="3:3" x14ac:dyDescent="0.25">
      <c r="C385" s="85"/>
    </row>
    <row r="386" spans="3:3" x14ac:dyDescent="0.25">
      <c r="C386" s="85"/>
    </row>
    <row r="387" spans="3:3" x14ac:dyDescent="0.25">
      <c r="C387" s="85"/>
    </row>
    <row r="388" spans="3:3" x14ac:dyDescent="0.25">
      <c r="C388" s="85"/>
    </row>
    <row r="389" spans="3:3" x14ac:dyDescent="0.25">
      <c r="C389" s="85"/>
    </row>
    <row r="390" spans="3:3" x14ac:dyDescent="0.25">
      <c r="C390" s="85"/>
    </row>
    <row r="391" spans="3:3" x14ac:dyDescent="0.25">
      <c r="C391" s="85"/>
    </row>
    <row r="392" spans="3:3" x14ac:dyDescent="0.25">
      <c r="C392" s="85"/>
    </row>
    <row r="393" spans="3:3" x14ac:dyDescent="0.25">
      <c r="C393" s="85"/>
    </row>
    <row r="394" spans="3:3" x14ac:dyDescent="0.25">
      <c r="C394" s="85"/>
    </row>
    <row r="395" spans="3:3" x14ac:dyDescent="0.25">
      <c r="C395" s="85"/>
    </row>
    <row r="396" spans="3:3" x14ac:dyDescent="0.25">
      <c r="C396" s="85"/>
    </row>
    <row r="397" spans="3:3" x14ac:dyDescent="0.25">
      <c r="C397" s="85"/>
    </row>
    <row r="398" spans="3:3" x14ac:dyDescent="0.25">
      <c r="C398" s="85"/>
    </row>
    <row r="399" spans="3:3" x14ac:dyDescent="0.25">
      <c r="C399" s="85"/>
    </row>
    <row r="400" spans="3:3" x14ac:dyDescent="0.25">
      <c r="C400" s="85"/>
    </row>
    <row r="401" spans="3:3" x14ac:dyDescent="0.25">
      <c r="C401" s="85"/>
    </row>
    <row r="402" spans="3:3" x14ac:dyDescent="0.25">
      <c r="C402" s="85"/>
    </row>
    <row r="403" spans="3:3" x14ac:dyDescent="0.25">
      <c r="C403" s="85"/>
    </row>
    <row r="404" spans="3:3" x14ac:dyDescent="0.25">
      <c r="C404" s="85"/>
    </row>
    <row r="405" spans="3:3" x14ac:dyDescent="0.25">
      <c r="C405" s="85"/>
    </row>
    <row r="406" spans="3:3" x14ac:dyDescent="0.25">
      <c r="C406" s="85"/>
    </row>
    <row r="407" spans="3:3" x14ac:dyDescent="0.25">
      <c r="C407" s="85"/>
    </row>
    <row r="408" spans="3:3" x14ac:dyDescent="0.25">
      <c r="C408" s="85"/>
    </row>
    <row r="409" spans="3:3" x14ac:dyDescent="0.25">
      <c r="C409" s="85"/>
    </row>
    <row r="410" spans="3:3" x14ac:dyDescent="0.25">
      <c r="C410" s="85"/>
    </row>
    <row r="411" spans="3:3" x14ac:dyDescent="0.25">
      <c r="C411" s="85"/>
    </row>
    <row r="412" spans="3:3" x14ac:dyDescent="0.25">
      <c r="C412" s="85"/>
    </row>
    <row r="413" spans="3:3" x14ac:dyDescent="0.25">
      <c r="C413" s="85"/>
    </row>
    <row r="414" spans="3:3" x14ac:dyDescent="0.25">
      <c r="C414" s="85"/>
    </row>
    <row r="415" spans="3:3" x14ac:dyDescent="0.25">
      <c r="C415" s="85"/>
    </row>
    <row r="416" spans="3:3" x14ac:dyDescent="0.25">
      <c r="C416" s="85"/>
    </row>
    <row r="417" spans="3:3" x14ac:dyDescent="0.25">
      <c r="C417" s="85"/>
    </row>
    <row r="418" spans="3:3" x14ac:dyDescent="0.25">
      <c r="C418" s="85"/>
    </row>
    <row r="419" spans="3:3" x14ac:dyDescent="0.25">
      <c r="C419" s="85"/>
    </row>
    <row r="420" spans="3:3" x14ac:dyDescent="0.25">
      <c r="C420" s="85"/>
    </row>
    <row r="421" spans="3:3" x14ac:dyDescent="0.25">
      <c r="C421" s="85"/>
    </row>
    <row r="422" spans="3:3" x14ac:dyDescent="0.25">
      <c r="C422" s="85"/>
    </row>
    <row r="423" spans="3:3" x14ac:dyDescent="0.25">
      <c r="C423" s="85"/>
    </row>
    <row r="424" spans="3:3" x14ac:dyDescent="0.25">
      <c r="C424" s="85"/>
    </row>
    <row r="425" spans="3:3" x14ac:dyDescent="0.25">
      <c r="C425" s="85"/>
    </row>
    <row r="426" spans="3:3" x14ac:dyDescent="0.25">
      <c r="C426" s="85"/>
    </row>
    <row r="427" spans="3:3" x14ac:dyDescent="0.25">
      <c r="C427" s="85"/>
    </row>
    <row r="428" spans="3:3" x14ac:dyDescent="0.25">
      <c r="C428" s="85"/>
    </row>
    <row r="429" spans="3:3" x14ac:dyDescent="0.25">
      <c r="C429" s="85"/>
    </row>
    <row r="430" spans="3:3" x14ac:dyDescent="0.25">
      <c r="C430" s="85"/>
    </row>
    <row r="431" spans="3:3" x14ac:dyDescent="0.25">
      <c r="C431" s="85"/>
    </row>
    <row r="432" spans="3:3" x14ac:dyDescent="0.25">
      <c r="C432" s="85"/>
    </row>
    <row r="433" spans="3:3" x14ac:dyDescent="0.25">
      <c r="C433" s="85"/>
    </row>
    <row r="434" spans="3:3" x14ac:dyDescent="0.25">
      <c r="C434" s="85"/>
    </row>
    <row r="435" spans="3:3" x14ac:dyDescent="0.25">
      <c r="C435" s="85"/>
    </row>
    <row r="436" spans="3:3" x14ac:dyDescent="0.25">
      <c r="C436" s="85"/>
    </row>
    <row r="437" spans="3:3" x14ac:dyDescent="0.25">
      <c r="C437" s="85"/>
    </row>
    <row r="438" spans="3:3" x14ac:dyDescent="0.25">
      <c r="C438" s="85"/>
    </row>
    <row r="439" spans="3:3" x14ac:dyDescent="0.25">
      <c r="C439" s="85"/>
    </row>
    <row r="440" spans="3:3" x14ac:dyDescent="0.25">
      <c r="C440" s="85"/>
    </row>
    <row r="441" spans="3:3" x14ac:dyDescent="0.25">
      <c r="C441" s="85"/>
    </row>
    <row r="442" spans="3:3" x14ac:dyDescent="0.25">
      <c r="C442" s="85"/>
    </row>
    <row r="443" spans="3:3" x14ac:dyDescent="0.25">
      <c r="C443" s="85"/>
    </row>
    <row r="444" spans="3:3" x14ac:dyDescent="0.25">
      <c r="C444" s="85"/>
    </row>
    <row r="445" spans="3:3" x14ac:dyDescent="0.25">
      <c r="C445" s="85"/>
    </row>
    <row r="446" spans="3:3" x14ac:dyDescent="0.25">
      <c r="C446" s="85"/>
    </row>
    <row r="447" spans="3:3" x14ac:dyDescent="0.25">
      <c r="C447" s="85"/>
    </row>
    <row r="448" spans="3:3" x14ac:dyDescent="0.25">
      <c r="C448" s="85"/>
    </row>
    <row r="449" spans="3:3" x14ac:dyDescent="0.25">
      <c r="C449" s="85"/>
    </row>
    <row r="450" spans="3:3" x14ac:dyDescent="0.25">
      <c r="C450" s="85"/>
    </row>
    <row r="451" spans="3:3" x14ac:dyDescent="0.25">
      <c r="C451" s="85"/>
    </row>
    <row r="452" spans="3:3" x14ac:dyDescent="0.25">
      <c r="C452" s="85"/>
    </row>
    <row r="453" spans="3:3" x14ac:dyDescent="0.25">
      <c r="C453" s="85"/>
    </row>
    <row r="454" spans="3:3" x14ac:dyDescent="0.25">
      <c r="C454" s="85"/>
    </row>
    <row r="455" spans="3:3" x14ac:dyDescent="0.25">
      <c r="C455" s="85"/>
    </row>
    <row r="456" spans="3:3" x14ac:dyDescent="0.25">
      <c r="C456" s="85"/>
    </row>
    <row r="457" spans="3:3" x14ac:dyDescent="0.25">
      <c r="C457" s="85"/>
    </row>
    <row r="458" spans="3:3" x14ac:dyDescent="0.25">
      <c r="C458" s="85"/>
    </row>
    <row r="459" spans="3:3" x14ac:dyDescent="0.25">
      <c r="C459" s="85"/>
    </row>
    <row r="460" spans="3:3" x14ac:dyDescent="0.25">
      <c r="C460" s="85"/>
    </row>
    <row r="461" spans="3:3" x14ac:dyDescent="0.25">
      <c r="C461" s="85"/>
    </row>
    <row r="462" spans="3:3" x14ac:dyDescent="0.25">
      <c r="C462" s="85"/>
    </row>
    <row r="463" spans="3:3" x14ac:dyDescent="0.25">
      <c r="C463" s="85"/>
    </row>
    <row r="464" spans="3:3" x14ac:dyDescent="0.25">
      <c r="C464" s="85"/>
    </row>
    <row r="465" spans="3:3" x14ac:dyDescent="0.25">
      <c r="C465" s="85"/>
    </row>
    <row r="466" spans="3:3" x14ac:dyDescent="0.25">
      <c r="C466" s="85"/>
    </row>
    <row r="467" spans="3:3" x14ac:dyDescent="0.25">
      <c r="C467" s="85"/>
    </row>
    <row r="468" spans="3:3" x14ac:dyDescent="0.25">
      <c r="C468" s="85"/>
    </row>
    <row r="469" spans="3:3" x14ac:dyDescent="0.25">
      <c r="C469" s="85"/>
    </row>
    <row r="470" spans="3:3" x14ac:dyDescent="0.25">
      <c r="C470" s="85"/>
    </row>
    <row r="471" spans="3:3" x14ac:dyDescent="0.25">
      <c r="C471" s="85"/>
    </row>
    <row r="472" spans="3:3" x14ac:dyDescent="0.25">
      <c r="C472" s="85"/>
    </row>
    <row r="473" spans="3:3" x14ac:dyDescent="0.25">
      <c r="C473" s="85"/>
    </row>
    <row r="474" spans="3:3" x14ac:dyDescent="0.25">
      <c r="C474" s="85"/>
    </row>
    <row r="475" spans="3:3" x14ac:dyDescent="0.25">
      <c r="C475" s="85"/>
    </row>
    <row r="476" spans="3:3" x14ac:dyDescent="0.25">
      <c r="C476" s="85"/>
    </row>
    <row r="477" spans="3:3" x14ac:dyDescent="0.25">
      <c r="C477" s="85"/>
    </row>
    <row r="478" spans="3:3" x14ac:dyDescent="0.25">
      <c r="C478" s="85"/>
    </row>
    <row r="479" spans="3:3" x14ac:dyDescent="0.25">
      <c r="C479" s="85"/>
    </row>
    <row r="480" spans="3:3" x14ac:dyDescent="0.25">
      <c r="C480" s="85"/>
    </row>
    <row r="481" spans="3:3" x14ac:dyDescent="0.25">
      <c r="C481" s="85"/>
    </row>
    <row r="482" spans="3:3" x14ac:dyDescent="0.25">
      <c r="C482" s="85"/>
    </row>
    <row r="483" spans="3:3" x14ac:dyDescent="0.25">
      <c r="C483" s="85"/>
    </row>
    <row r="484" spans="3:3" x14ac:dyDescent="0.25">
      <c r="C484" s="85"/>
    </row>
    <row r="485" spans="3:3" x14ac:dyDescent="0.25">
      <c r="C485" s="85"/>
    </row>
    <row r="486" spans="3:3" x14ac:dyDescent="0.25">
      <c r="C486" s="85"/>
    </row>
    <row r="487" spans="3:3" x14ac:dyDescent="0.25">
      <c r="C487" s="85"/>
    </row>
    <row r="488" spans="3:3" x14ac:dyDescent="0.25">
      <c r="C488" s="85"/>
    </row>
    <row r="489" spans="3:3" x14ac:dyDescent="0.25">
      <c r="C489" s="85"/>
    </row>
    <row r="490" spans="3:3" x14ac:dyDescent="0.25">
      <c r="C490" s="85"/>
    </row>
    <row r="491" spans="3:3" x14ac:dyDescent="0.25">
      <c r="C491" s="85"/>
    </row>
    <row r="492" spans="3:3" x14ac:dyDescent="0.25">
      <c r="C492" s="85"/>
    </row>
    <row r="493" spans="3:3" x14ac:dyDescent="0.25">
      <c r="C493" s="85"/>
    </row>
    <row r="494" spans="3:3" x14ac:dyDescent="0.25">
      <c r="C494" s="85"/>
    </row>
    <row r="495" spans="3:3" x14ac:dyDescent="0.25">
      <c r="C495" s="85"/>
    </row>
    <row r="496" spans="3:3" x14ac:dyDescent="0.25">
      <c r="C496" s="85"/>
    </row>
    <row r="497" spans="3:3" x14ac:dyDescent="0.25">
      <c r="C497" s="85"/>
    </row>
    <row r="498" spans="3:3" x14ac:dyDescent="0.25">
      <c r="C498" s="85"/>
    </row>
    <row r="499" spans="3:3" x14ac:dyDescent="0.25">
      <c r="C499" s="85"/>
    </row>
    <row r="500" spans="3:3" x14ac:dyDescent="0.25">
      <c r="C500" s="85"/>
    </row>
    <row r="501" spans="3:3" x14ac:dyDescent="0.25">
      <c r="C501" s="85"/>
    </row>
    <row r="502" spans="3:3" x14ac:dyDescent="0.25">
      <c r="C502" s="85"/>
    </row>
    <row r="503" spans="3:3" x14ac:dyDescent="0.25">
      <c r="C503" s="85"/>
    </row>
    <row r="504" spans="3:3" x14ac:dyDescent="0.25">
      <c r="C504" s="85"/>
    </row>
    <row r="505" spans="3:3" x14ac:dyDescent="0.25">
      <c r="C505" s="85"/>
    </row>
    <row r="506" spans="3:3" x14ac:dyDescent="0.25">
      <c r="C506" s="85"/>
    </row>
    <row r="507" spans="3:3" x14ac:dyDescent="0.25">
      <c r="C507" s="85"/>
    </row>
    <row r="508" spans="3:3" x14ac:dyDescent="0.25">
      <c r="C508" s="85"/>
    </row>
    <row r="509" spans="3:3" x14ac:dyDescent="0.25">
      <c r="C509" s="85"/>
    </row>
    <row r="510" spans="3:3" x14ac:dyDescent="0.25">
      <c r="C510" s="85"/>
    </row>
    <row r="511" spans="3:3" x14ac:dyDescent="0.25">
      <c r="C511" s="85"/>
    </row>
    <row r="512" spans="3:3" x14ac:dyDescent="0.25">
      <c r="C512" s="85"/>
    </row>
    <row r="513" spans="3:3" x14ac:dyDescent="0.25">
      <c r="C513" s="85"/>
    </row>
    <row r="514" spans="3:3" x14ac:dyDescent="0.25">
      <c r="C514" s="85"/>
    </row>
    <row r="515" spans="3:3" x14ac:dyDescent="0.25">
      <c r="C515" s="85"/>
    </row>
    <row r="516" spans="3:3" x14ac:dyDescent="0.25">
      <c r="C516" s="85"/>
    </row>
    <row r="517" spans="3:3" x14ac:dyDescent="0.25">
      <c r="C517" s="85"/>
    </row>
    <row r="518" spans="3:3" x14ac:dyDescent="0.25">
      <c r="C518" s="85"/>
    </row>
    <row r="519" spans="3:3" x14ac:dyDescent="0.25">
      <c r="C519" s="85"/>
    </row>
    <row r="520" spans="3:3" x14ac:dyDescent="0.25">
      <c r="C520" s="85"/>
    </row>
    <row r="521" spans="3:3" x14ac:dyDescent="0.25">
      <c r="C521" s="85"/>
    </row>
    <row r="522" spans="3:3" x14ac:dyDescent="0.25">
      <c r="C522" s="85"/>
    </row>
    <row r="523" spans="3:3" x14ac:dyDescent="0.25">
      <c r="C523" s="85"/>
    </row>
    <row r="524" spans="3:3" x14ac:dyDescent="0.25">
      <c r="C524" s="85"/>
    </row>
    <row r="525" spans="3:3" x14ac:dyDescent="0.25">
      <c r="C525" s="85"/>
    </row>
    <row r="526" spans="3:3" x14ac:dyDescent="0.25">
      <c r="C526" s="85"/>
    </row>
    <row r="527" spans="3:3" x14ac:dyDescent="0.25">
      <c r="C527" s="85"/>
    </row>
    <row r="528" spans="3:3" x14ac:dyDescent="0.25">
      <c r="C528" s="85"/>
    </row>
    <row r="529" spans="3:3" x14ac:dyDescent="0.25">
      <c r="C529" s="85"/>
    </row>
    <row r="530" spans="3:3" x14ac:dyDescent="0.25">
      <c r="C530" s="85"/>
    </row>
    <row r="531" spans="3:3" x14ac:dyDescent="0.25">
      <c r="C531" s="85"/>
    </row>
    <row r="532" spans="3:3" x14ac:dyDescent="0.25">
      <c r="C532" s="85"/>
    </row>
    <row r="533" spans="3:3" x14ac:dyDescent="0.25">
      <c r="C533" s="85"/>
    </row>
    <row r="534" spans="3:3" x14ac:dyDescent="0.25">
      <c r="C534" s="85"/>
    </row>
    <row r="535" spans="3:3" x14ac:dyDescent="0.25">
      <c r="C535" s="85"/>
    </row>
    <row r="536" spans="3:3" x14ac:dyDescent="0.25">
      <c r="C536" s="85"/>
    </row>
    <row r="537" spans="3:3" x14ac:dyDescent="0.25">
      <c r="C537" s="85"/>
    </row>
    <row r="538" spans="3:3" x14ac:dyDescent="0.25">
      <c r="C538" s="85"/>
    </row>
    <row r="539" spans="3:3" x14ac:dyDescent="0.25">
      <c r="C539" s="85"/>
    </row>
    <row r="540" spans="3:3" x14ac:dyDescent="0.25">
      <c r="C540" s="85"/>
    </row>
    <row r="541" spans="3:3" x14ac:dyDescent="0.25">
      <c r="C541" s="85"/>
    </row>
    <row r="542" spans="3:3" x14ac:dyDescent="0.25">
      <c r="C542" s="85"/>
    </row>
    <row r="543" spans="3:3" x14ac:dyDescent="0.25">
      <c r="C543" s="85"/>
    </row>
    <row r="544" spans="3:3" x14ac:dyDescent="0.25">
      <c r="C544" s="85"/>
    </row>
    <row r="545" spans="3:3" x14ac:dyDescent="0.25">
      <c r="C545" s="85"/>
    </row>
    <row r="546" spans="3:3" x14ac:dyDescent="0.25">
      <c r="C546" s="85"/>
    </row>
    <row r="547" spans="3:3" x14ac:dyDescent="0.25">
      <c r="C547" s="85"/>
    </row>
    <row r="548" spans="3:3" x14ac:dyDescent="0.25">
      <c r="C548" s="85"/>
    </row>
    <row r="549" spans="3:3" x14ac:dyDescent="0.25">
      <c r="C549" s="85"/>
    </row>
    <row r="550" spans="3:3" x14ac:dyDescent="0.25">
      <c r="C550" s="85"/>
    </row>
    <row r="551" spans="3:3" x14ac:dyDescent="0.25">
      <c r="C551" s="85"/>
    </row>
    <row r="552" spans="3:3" x14ac:dyDescent="0.25">
      <c r="C552" s="85"/>
    </row>
    <row r="553" spans="3:3" x14ac:dyDescent="0.25">
      <c r="C553" s="85"/>
    </row>
    <row r="554" spans="3:3" x14ac:dyDescent="0.25">
      <c r="C554" s="85"/>
    </row>
    <row r="555" spans="3:3" x14ac:dyDescent="0.25">
      <c r="C555" s="85"/>
    </row>
    <row r="556" spans="3:3" x14ac:dyDescent="0.25">
      <c r="C556" s="85"/>
    </row>
    <row r="557" spans="3:3" x14ac:dyDescent="0.25">
      <c r="C557" s="85"/>
    </row>
    <row r="558" spans="3:3" x14ac:dyDescent="0.25">
      <c r="C558" s="85"/>
    </row>
    <row r="559" spans="3:3" x14ac:dyDescent="0.25">
      <c r="C559" s="85"/>
    </row>
    <row r="560" spans="3:3" x14ac:dyDescent="0.25">
      <c r="C560" s="85"/>
    </row>
    <row r="561" spans="3:3" x14ac:dyDescent="0.25">
      <c r="C561" s="85"/>
    </row>
    <row r="562" spans="3:3" x14ac:dyDescent="0.25">
      <c r="C562" s="85"/>
    </row>
    <row r="563" spans="3:3" x14ac:dyDescent="0.25">
      <c r="C563" s="85"/>
    </row>
    <row r="564" spans="3:3" x14ac:dyDescent="0.25">
      <c r="C564" s="85"/>
    </row>
    <row r="565" spans="3:3" x14ac:dyDescent="0.25">
      <c r="C565" s="85"/>
    </row>
    <row r="566" spans="3:3" x14ac:dyDescent="0.25">
      <c r="C566" s="85"/>
    </row>
    <row r="567" spans="3:3" x14ac:dyDescent="0.25">
      <c r="C567" s="85"/>
    </row>
    <row r="568" spans="3:3" x14ac:dyDescent="0.25">
      <c r="C568" s="85"/>
    </row>
    <row r="569" spans="3:3" x14ac:dyDescent="0.25">
      <c r="C569" s="85"/>
    </row>
    <row r="570" spans="3:3" x14ac:dyDescent="0.25">
      <c r="C570" s="85"/>
    </row>
    <row r="571" spans="3:3" x14ac:dyDescent="0.25">
      <c r="C571" s="85"/>
    </row>
    <row r="572" spans="3:3" x14ac:dyDescent="0.25">
      <c r="C572" s="85"/>
    </row>
    <row r="573" spans="3:3" x14ac:dyDescent="0.25">
      <c r="C573" s="85"/>
    </row>
    <row r="574" spans="3:3" x14ac:dyDescent="0.25">
      <c r="C574" s="85"/>
    </row>
    <row r="575" spans="3:3" x14ac:dyDescent="0.25">
      <c r="C575" s="85"/>
    </row>
    <row r="576" spans="3:3" x14ac:dyDescent="0.25">
      <c r="C576" s="85"/>
    </row>
    <row r="577" spans="3:3" x14ac:dyDescent="0.25">
      <c r="C577" s="85"/>
    </row>
    <row r="578" spans="3:3" x14ac:dyDescent="0.25">
      <c r="C578" s="85"/>
    </row>
    <row r="579" spans="3:3" x14ac:dyDescent="0.25">
      <c r="C579" s="85"/>
    </row>
    <row r="580" spans="3:3" x14ac:dyDescent="0.25">
      <c r="C580" s="85"/>
    </row>
    <row r="581" spans="3:3" x14ac:dyDescent="0.25">
      <c r="C581" s="85"/>
    </row>
    <row r="582" spans="3:3" x14ac:dyDescent="0.25">
      <c r="C582" s="85"/>
    </row>
    <row r="583" spans="3:3" x14ac:dyDescent="0.25">
      <c r="C583" s="85"/>
    </row>
    <row r="584" spans="3:3" x14ac:dyDescent="0.25">
      <c r="C584" s="85"/>
    </row>
    <row r="585" spans="3:3" x14ac:dyDescent="0.25">
      <c r="C585" s="85"/>
    </row>
    <row r="586" spans="3:3" x14ac:dyDescent="0.25">
      <c r="C586" s="85"/>
    </row>
    <row r="587" spans="3:3" x14ac:dyDescent="0.25">
      <c r="C587" s="85"/>
    </row>
    <row r="588" spans="3:3" x14ac:dyDescent="0.25">
      <c r="C588" s="85"/>
    </row>
    <row r="589" spans="3:3" x14ac:dyDescent="0.25">
      <c r="C589" s="85"/>
    </row>
    <row r="590" spans="3:3" x14ac:dyDescent="0.25">
      <c r="C590" s="85"/>
    </row>
    <row r="591" spans="3:3" x14ac:dyDescent="0.25">
      <c r="C591" s="85"/>
    </row>
    <row r="592" spans="3:3" x14ac:dyDescent="0.25">
      <c r="C592" s="85"/>
    </row>
    <row r="593" spans="3:3" x14ac:dyDescent="0.25">
      <c r="C593" s="85"/>
    </row>
    <row r="594" spans="3:3" x14ac:dyDescent="0.25">
      <c r="C594" s="85"/>
    </row>
    <row r="595" spans="3:3" x14ac:dyDescent="0.25">
      <c r="C595" s="85"/>
    </row>
    <row r="596" spans="3:3" x14ac:dyDescent="0.25">
      <c r="C596" s="85"/>
    </row>
    <row r="597" spans="3:3" x14ac:dyDescent="0.25">
      <c r="C597" s="85"/>
    </row>
    <row r="598" spans="3:3" x14ac:dyDescent="0.25">
      <c r="C598" s="85"/>
    </row>
    <row r="599" spans="3:3" x14ac:dyDescent="0.25">
      <c r="C599" s="85"/>
    </row>
    <row r="600" spans="3:3" x14ac:dyDescent="0.25">
      <c r="C600" s="85"/>
    </row>
    <row r="601" spans="3:3" x14ac:dyDescent="0.25">
      <c r="C601" s="85"/>
    </row>
    <row r="602" spans="3:3" x14ac:dyDescent="0.25">
      <c r="C602" s="85"/>
    </row>
    <row r="603" spans="3:3" x14ac:dyDescent="0.25">
      <c r="C603" s="85"/>
    </row>
    <row r="604" spans="3:3" x14ac:dyDescent="0.25">
      <c r="C604" s="85"/>
    </row>
    <row r="605" spans="3:3" x14ac:dyDescent="0.25">
      <c r="C605" s="85"/>
    </row>
    <row r="606" spans="3:3" x14ac:dyDescent="0.25">
      <c r="C606" s="85"/>
    </row>
    <row r="607" spans="3:3" x14ac:dyDescent="0.25">
      <c r="C607" s="85"/>
    </row>
    <row r="608" spans="3:3" x14ac:dyDescent="0.25">
      <c r="C608" s="85"/>
    </row>
    <row r="609" spans="3:3" x14ac:dyDescent="0.25">
      <c r="C609" s="85"/>
    </row>
    <row r="610" spans="3:3" x14ac:dyDescent="0.25">
      <c r="C610" s="85"/>
    </row>
    <row r="611" spans="3:3" x14ac:dyDescent="0.25">
      <c r="C611" s="85"/>
    </row>
    <row r="612" spans="3:3" x14ac:dyDescent="0.25">
      <c r="C612" s="85"/>
    </row>
    <row r="613" spans="3:3" x14ac:dyDescent="0.25">
      <c r="C613" s="85"/>
    </row>
    <row r="614" spans="3:3" x14ac:dyDescent="0.25">
      <c r="C614" s="85"/>
    </row>
    <row r="615" spans="3:3" x14ac:dyDescent="0.25">
      <c r="C615" s="85"/>
    </row>
    <row r="616" spans="3:3" x14ac:dyDescent="0.25">
      <c r="C616" s="85"/>
    </row>
    <row r="617" spans="3:3" x14ac:dyDescent="0.25">
      <c r="C617" s="85"/>
    </row>
    <row r="618" spans="3:3" x14ac:dyDescent="0.25">
      <c r="C618" s="85"/>
    </row>
    <row r="619" spans="3:3" x14ac:dyDescent="0.25">
      <c r="C619" s="85"/>
    </row>
    <row r="620" spans="3:3" x14ac:dyDescent="0.25">
      <c r="C620" s="85"/>
    </row>
    <row r="621" spans="3:3" x14ac:dyDescent="0.25">
      <c r="C621" s="85"/>
    </row>
    <row r="622" spans="3:3" x14ac:dyDescent="0.25">
      <c r="C622" s="85"/>
    </row>
    <row r="623" spans="3:3" x14ac:dyDescent="0.25">
      <c r="C623" s="85"/>
    </row>
    <row r="624" spans="3:3" x14ac:dyDescent="0.25">
      <c r="C624" s="85"/>
    </row>
    <row r="625" spans="3:3" x14ac:dyDescent="0.25">
      <c r="C625" s="85"/>
    </row>
    <row r="626" spans="3:3" x14ac:dyDescent="0.25">
      <c r="C626" s="85"/>
    </row>
    <row r="627" spans="3:3" x14ac:dyDescent="0.25">
      <c r="C627" s="85"/>
    </row>
    <row r="628" spans="3:3" x14ac:dyDescent="0.25">
      <c r="C628" s="85"/>
    </row>
    <row r="629" spans="3:3" x14ac:dyDescent="0.25">
      <c r="C629" s="85"/>
    </row>
    <row r="630" spans="3:3" x14ac:dyDescent="0.25">
      <c r="C630" s="85"/>
    </row>
    <row r="631" spans="3:3" x14ac:dyDescent="0.25">
      <c r="C631" s="85"/>
    </row>
    <row r="632" spans="3:3" x14ac:dyDescent="0.25">
      <c r="C632" s="85"/>
    </row>
    <row r="633" spans="3:3" x14ac:dyDescent="0.25">
      <c r="C633" s="85"/>
    </row>
    <row r="634" spans="3:3" x14ac:dyDescent="0.25">
      <c r="C634" s="85"/>
    </row>
    <row r="635" spans="3:3" x14ac:dyDescent="0.25">
      <c r="C635" s="85"/>
    </row>
    <row r="636" spans="3:3" x14ac:dyDescent="0.25">
      <c r="C636" s="85"/>
    </row>
    <row r="637" spans="3:3" x14ac:dyDescent="0.25">
      <c r="C637" s="85"/>
    </row>
    <row r="638" spans="3:3" x14ac:dyDescent="0.25">
      <c r="C638" s="85"/>
    </row>
    <row r="639" spans="3:3" x14ac:dyDescent="0.25">
      <c r="C639" s="85"/>
    </row>
    <row r="640" spans="3:3" x14ac:dyDescent="0.25">
      <c r="C640" s="85"/>
    </row>
    <row r="641" spans="3:3" x14ac:dyDescent="0.25">
      <c r="C641" s="85"/>
    </row>
    <row r="642" spans="3:3" x14ac:dyDescent="0.25">
      <c r="C642" s="85"/>
    </row>
    <row r="643" spans="3:3" x14ac:dyDescent="0.25">
      <c r="C643" s="85"/>
    </row>
    <row r="644" spans="3:3" x14ac:dyDescent="0.25">
      <c r="C644" s="85"/>
    </row>
    <row r="645" spans="3:3" x14ac:dyDescent="0.25">
      <c r="C645" s="85"/>
    </row>
    <row r="646" spans="3:3" x14ac:dyDescent="0.25">
      <c r="C646" s="85"/>
    </row>
    <row r="647" spans="3:3" x14ac:dyDescent="0.25">
      <c r="C647" s="85"/>
    </row>
    <row r="648" spans="3:3" x14ac:dyDescent="0.25">
      <c r="C648" s="85"/>
    </row>
    <row r="649" spans="3:3" x14ac:dyDescent="0.25">
      <c r="C649" s="85"/>
    </row>
    <row r="650" spans="3:3" x14ac:dyDescent="0.25">
      <c r="C650" s="85"/>
    </row>
    <row r="651" spans="3:3" x14ac:dyDescent="0.25">
      <c r="C651" s="85"/>
    </row>
    <row r="652" spans="3:3" x14ac:dyDescent="0.25">
      <c r="C652" s="85"/>
    </row>
    <row r="653" spans="3:3" x14ac:dyDescent="0.25">
      <c r="C653" s="85"/>
    </row>
    <row r="654" spans="3:3" x14ac:dyDescent="0.25">
      <c r="C654" s="85"/>
    </row>
    <row r="655" spans="3:3" x14ac:dyDescent="0.25">
      <c r="C655" s="85"/>
    </row>
    <row r="656" spans="3:3" x14ac:dyDescent="0.25">
      <c r="C656" s="85"/>
    </row>
    <row r="657" spans="3:3" x14ac:dyDescent="0.25">
      <c r="C657" s="85"/>
    </row>
    <row r="658" spans="3:3" x14ac:dyDescent="0.25">
      <c r="C658" s="85"/>
    </row>
    <row r="659" spans="3:3" x14ac:dyDescent="0.25">
      <c r="C659" s="85"/>
    </row>
    <row r="660" spans="3:3" x14ac:dyDescent="0.25">
      <c r="C660" s="85"/>
    </row>
    <row r="661" spans="3:3" x14ac:dyDescent="0.25">
      <c r="C661" s="85"/>
    </row>
    <row r="662" spans="3:3" x14ac:dyDescent="0.25">
      <c r="C662" s="85"/>
    </row>
    <row r="663" spans="3:3" x14ac:dyDescent="0.25">
      <c r="C663" s="85"/>
    </row>
    <row r="664" spans="3:3" x14ac:dyDescent="0.25">
      <c r="C664" s="85"/>
    </row>
    <row r="665" spans="3:3" x14ac:dyDescent="0.25">
      <c r="C665" s="85"/>
    </row>
    <row r="666" spans="3:3" x14ac:dyDescent="0.25">
      <c r="C666" s="85"/>
    </row>
    <row r="667" spans="3:3" x14ac:dyDescent="0.25">
      <c r="C667" s="85"/>
    </row>
    <row r="668" spans="3:3" x14ac:dyDescent="0.25">
      <c r="C668" s="85"/>
    </row>
    <row r="669" spans="3:3" x14ac:dyDescent="0.25">
      <c r="C669" s="85"/>
    </row>
    <row r="670" spans="3:3" x14ac:dyDescent="0.25">
      <c r="C670" s="85"/>
    </row>
    <row r="671" spans="3:3" x14ac:dyDescent="0.25">
      <c r="C671" s="85"/>
    </row>
    <row r="672" spans="3:3" x14ac:dyDescent="0.25">
      <c r="C672" s="85"/>
    </row>
    <row r="673" spans="3:3" x14ac:dyDescent="0.25">
      <c r="C673" s="85"/>
    </row>
    <row r="674" spans="3:3" x14ac:dyDescent="0.25">
      <c r="C674" s="85"/>
    </row>
    <row r="675" spans="3:3" x14ac:dyDescent="0.25">
      <c r="C675" s="85"/>
    </row>
    <row r="676" spans="3:3" x14ac:dyDescent="0.25">
      <c r="C676" s="85"/>
    </row>
    <row r="677" spans="3:3" x14ac:dyDescent="0.25">
      <c r="C677" s="85"/>
    </row>
    <row r="678" spans="3:3" x14ac:dyDescent="0.25">
      <c r="C678" s="85"/>
    </row>
    <row r="679" spans="3:3" x14ac:dyDescent="0.25">
      <c r="C679" s="85"/>
    </row>
    <row r="680" spans="3:3" x14ac:dyDescent="0.25">
      <c r="C680" s="85"/>
    </row>
    <row r="681" spans="3:3" x14ac:dyDescent="0.25">
      <c r="C681" s="85"/>
    </row>
    <row r="682" spans="3:3" x14ac:dyDescent="0.25">
      <c r="C682" s="85"/>
    </row>
    <row r="683" spans="3:3" x14ac:dyDescent="0.25">
      <c r="C683" s="85"/>
    </row>
    <row r="684" spans="3:3" x14ac:dyDescent="0.25">
      <c r="C684" s="85"/>
    </row>
    <row r="685" spans="3:3" x14ac:dyDescent="0.25">
      <c r="C685" s="85"/>
    </row>
    <row r="686" spans="3:3" x14ac:dyDescent="0.25">
      <c r="C686" s="85"/>
    </row>
    <row r="687" spans="3:3" x14ac:dyDescent="0.25">
      <c r="C687" s="85"/>
    </row>
    <row r="688" spans="3:3" x14ac:dyDescent="0.25">
      <c r="C688" s="85"/>
    </row>
    <row r="689" spans="3:3" x14ac:dyDescent="0.25">
      <c r="C689" s="85"/>
    </row>
    <row r="690" spans="3:3" x14ac:dyDescent="0.25">
      <c r="C690" s="85"/>
    </row>
    <row r="691" spans="3:3" x14ac:dyDescent="0.25">
      <c r="C691" s="85"/>
    </row>
    <row r="692" spans="3:3" x14ac:dyDescent="0.25">
      <c r="C692" s="85"/>
    </row>
    <row r="693" spans="3:3" x14ac:dyDescent="0.25">
      <c r="C693" s="85"/>
    </row>
    <row r="694" spans="3:3" x14ac:dyDescent="0.25">
      <c r="C694" s="85"/>
    </row>
    <row r="695" spans="3:3" x14ac:dyDescent="0.25">
      <c r="C695" s="85"/>
    </row>
    <row r="696" spans="3:3" x14ac:dyDescent="0.25">
      <c r="C696" s="85"/>
    </row>
    <row r="697" spans="3:3" x14ac:dyDescent="0.25">
      <c r="C697" s="85"/>
    </row>
    <row r="698" spans="3:3" x14ac:dyDescent="0.25">
      <c r="C698" s="85"/>
    </row>
    <row r="699" spans="3:3" x14ac:dyDescent="0.25">
      <c r="C699" s="85"/>
    </row>
    <row r="700" spans="3:3" x14ac:dyDescent="0.25">
      <c r="C700" s="85"/>
    </row>
    <row r="701" spans="3:3" x14ac:dyDescent="0.25">
      <c r="C701" s="85"/>
    </row>
    <row r="702" spans="3:3" x14ac:dyDescent="0.25">
      <c r="C702" s="85"/>
    </row>
    <row r="703" spans="3:3" x14ac:dyDescent="0.25">
      <c r="C703" s="85"/>
    </row>
    <row r="704" spans="3:3" x14ac:dyDescent="0.25">
      <c r="C704" s="85"/>
    </row>
    <row r="705" spans="3:3" x14ac:dyDescent="0.25">
      <c r="C705" s="85"/>
    </row>
    <row r="706" spans="3:3" x14ac:dyDescent="0.25">
      <c r="C706" s="85"/>
    </row>
    <row r="707" spans="3:3" x14ac:dyDescent="0.25">
      <c r="C707" s="85"/>
    </row>
    <row r="708" spans="3:3" x14ac:dyDescent="0.25">
      <c r="C708" s="85"/>
    </row>
    <row r="709" spans="3:3" x14ac:dyDescent="0.25">
      <c r="C709" s="85"/>
    </row>
    <row r="710" spans="3:3" x14ac:dyDescent="0.25">
      <c r="C710" s="85"/>
    </row>
    <row r="711" spans="3:3" x14ac:dyDescent="0.25">
      <c r="C711" s="85"/>
    </row>
    <row r="712" spans="3:3" x14ac:dyDescent="0.25">
      <c r="C712" s="85"/>
    </row>
    <row r="713" spans="3:3" x14ac:dyDescent="0.25">
      <c r="C713" s="85"/>
    </row>
    <row r="714" spans="3:3" x14ac:dyDescent="0.25">
      <c r="C714" s="85"/>
    </row>
    <row r="715" spans="3:3" x14ac:dyDescent="0.25">
      <c r="C715" s="85"/>
    </row>
    <row r="716" spans="3:3" x14ac:dyDescent="0.25">
      <c r="C716" s="85"/>
    </row>
    <row r="717" spans="3:3" x14ac:dyDescent="0.25">
      <c r="C717" s="85"/>
    </row>
    <row r="718" spans="3:3" x14ac:dyDescent="0.25">
      <c r="C718" s="85"/>
    </row>
    <row r="719" spans="3:3" x14ac:dyDescent="0.25">
      <c r="C719" s="85"/>
    </row>
    <row r="720" spans="3:3" x14ac:dyDescent="0.25">
      <c r="C720" s="85"/>
    </row>
    <row r="721" spans="3:3" x14ac:dyDescent="0.25">
      <c r="C721" s="85"/>
    </row>
    <row r="722" spans="3:3" x14ac:dyDescent="0.25">
      <c r="C722" s="85"/>
    </row>
    <row r="723" spans="3:3" x14ac:dyDescent="0.25">
      <c r="C723" s="85"/>
    </row>
    <row r="724" spans="3:3" x14ac:dyDescent="0.25">
      <c r="C724" s="85"/>
    </row>
    <row r="725" spans="3:3" x14ac:dyDescent="0.25">
      <c r="C725" s="85"/>
    </row>
    <row r="726" spans="3:3" x14ac:dyDescent="0.25">
      <c r="C726" s="85"/>
    </row>
    <row r="727" spans="3:3" x14ac:dyDescent="0.25">
      <c r="C727" s="85"/>
    </row>
    <row r="728" spans="3:3" x14ac:dyDescent="0.25">
      <c r="C728" s="85"/>
    </row>
    <row r="729" spans="3:3" x14ac:dyDescent="0.25">
      <c r="C729" s="85"/>
    </row>
    <row r="730" spans="3:3" x14ac:dyDescent="0.25">
      <c r="C730" s="85"/>
    </row>
    <row r="731" spans="3:3" x14ac:dyDescent="0.25">
      <c r="C731" s="85"/>
    </row>
    <row r="732" spans="3:3" x14ac:dyDescent="0.25">
      <c r="C732" s="85"/>
    </row>
    <row r="733" spans="3:3" x14ac:dyDescent="0.25">
      <c r="C733" s="85"/>
    </row>
    <row r="734" spans="3:3" x14ac:dyDescent="0.25">
      <c r="C734" s="85"/>
    </row>
    <row r="735" spans="3:3" x14ac:dyDescent="0.25">
      <c r="C735" s="85"/>
    </row>
    <row r="736" spans="3:3" x14ac:dyDescent="0.25">
      <c r="C736" s="85"/>
    </row>
    <row r="737" spans="3:3" x14ac:dyDescent="0.25">
      <c r="C737" s="85"/>
    </row>
    <row r="738" spans="3:3" x14ac:dyDescent="0.25">
      <c r="C738" s="85"/>
    </row>
    <row r="739" spans="3:3" x14ac:dyDescent="0.25">
      <c r="C739" s="85"/>
    </row>
    <row r="740" spans="3:3" x14ac:dyDescent="0.25">
      <c r="C740" s="85"/>
    </row>
    <row r="741" spans="3:3" x14ac:dyDescent="0.25">
      <c r="C741" s="85"/>
    </row>
    <row r="742" spans="3:3" x14ac:dyDescent="0.25">
      <c r="C742" s="85"/>
    </row>
    <row r="743" spans="3:3" x14ac:dyDescent="0.25">
      <c r="C743" s="85"/>
    </row>
    <row r="744" spans="3:3" x14ac:dyDescent="0.25">
      <c r="C744" s="85"/>
    </row>
    <row r="745" spans="3:3" x14ac:dyDescent="0.25">
      <c r="C745" s="85"/>
    </row>
    <row r="746" spans="3:3" x14ac:dyDescent="0.25">
      <c r="C746" s="85"/>
    </row>
    <row r="747" spans="3:3" x14ac:dyDescent="0.25">
      <c r="C747" s="85"/>
    </row>
    <row r="748" spans="3:3" x14ac:dyDescent="0.25">
      <c r="C748" s="85"/>
    </row>
    <row r="749" spans="3:3" x14ac:dyDescent="0.25">
      <c r="C749" s="85"/>
    </row>
    <row r="750" spans="3:3" x14ac:dyDescent="0.25">
      <c r="C750" s="85"/>
    </row>
    <row r="751" spans="3:3" x14ac:dyDescent="0.25">
      <c r="C751" s="85"/>
    </row>
    <row r="752" spans="3:3" x14ac:dyDescent="0.25">
      <c r="C752" s="85"/>
    </row>
    <row r="753" spans="3:3" x14ac:dyDescent="0.25">
      <c r="C753" s="85"/>
    </row>
    <row r="754" spans="3:3" x14ac:dyDescent="0.25">
      <c r="C754" s="85"/>
    </row>
    <row r="755" spans="3:3" x14ac:dyDescent="0.25">
      <c r="C755" s="85"/>
    </row>
    <row r="756" spans="3:3" x14ac:dyDescent="0.25">
      <c r="C756" s="85"/>
    </row>
    <row r="757" spans="3:3" x14ac:dyDescent="0.25">
      <c r="C757" s="85"/>
    </row>
    <row r="758" spans="3:3" x14ac:dyDescent="0.25">
      <c r="C758" s="85"/>
    </row>
    <row r="759" spans="3:3" x14ac:dyDescent="0.25">
      <c r="C759" s="85"/>
    </row>
    <row r="760" spans="3:3" x14ac:dyDescent="0.25">
      <c r="C760" s="85"/>
    </row>
    <row r="761" spans="3:3" x14ac:dyDescent="0.25">
      <c r="C761" s="85"/>
    </row>
    <row r="762" spans="3:3" x14ac:dyDescent="0.25">
      <c r="C762" s="85"/>
    </row>
    <row r="763" spans="3:3" x14ac:dyDescent="0.25">
      <c r="C763" s="85"/>
    </row>
    <row r="764" spans="3:3" x14ac:dyDescent="0.25">
      <c r="C764" s="85"/>
    </row>
    <row r="765" spans="3:3" x14ac:dyDescent="0.25">
      <c r="C765" s="85"/>
    </row>
    <row r="766" spans="3:3" x14ac:dyDescent="0.25">
      <c r="C766" s="85"/>
    </row>
    <row r="767" spans="3:3" x14ac:dyDescent="0.25">
      <c r="C767" s="85"/>
    </row>
    <row r="768" spans="3:3" x14ac:dyDescent="0.25">
      <c r="C768" s="85"/>
    </row>
    <row r="769" spans="3:3" x14ac:dyDescent="0.25">
      <c r="C769" s="85"/>
    </row>
    <row r="770" spans="3:3" x14ac:dyDescent="0.25">
      <c r="C770" s="85"/>
    </row>
    <row r="771" spans="3:3" x14ac:dyDescent="0.25">
      <c r="C771" s="85"/>
    </row>
    <row r="772" spans="3:3" x14ac:dyDescent="0.25">
      <c r="C772" s="85"/>
    </row>
    <row r="773" spans="3:3" x14ac:dyDescent="0.25">
      <c r="C773" s="85"/>
    </row>
    <row r="774" spans="3:3" x14ac:dyDescent="0.25">
      <c r="C774" s="85"/>
    </row>
    <row r="775" spans="3:3" x14ac:dyDescent="0.25">
      <c r="C775" s="85"/>
    </row>
    <row r="776" spans="3:3" x14ac:dyDescent="0.25">
      <c r="C776" s="85"/>
    </row>
    <row r="777" spans="3:3" x14ac:dyDescent="0.25">
      <c r="C777" s="85"/>
    </row>
    <row r="778" spans="3:3" x14ac:dyDescent="0.25">
      <c r="C778" s="85"/>
    </row>
    <row r="779" spans="3:3" x14ac:dyDescent="0.25">
      <c r="C779" s="85"/>
    </row>
    <row r="780" spans="3:3" x14ac:dyDescent="0.25">
      <c r="C780" s="85"/>
    </row>
    <row r="781" spans="3:3" x14ac:dyDescent="0.25">
      <c r="C781" s="85"/>
    </row>
    <row r="782" spans="3:3" x14ac:dyDescent="0.25">
      <c r="C782" s="85"/>
    </row>
    <row r="783" spans="3:3" x14ac:dyDescent="0.25">
      <c r="C783" s="85"/>
    </row>
    <row r="784" spans="3:3" x14ac:dyDescent="0.25">
      <c r="C784" s="85"/>
    </row>
    <row r="785" spans="3:3" x14ac:dyDescent="0.25">
      <c r="C785" s="85"/>
    </row>
    <row r="786" spans="3:3" x14ac:dyDescent="0.25">
      <c r="C786" s="85"/>
    </row>
    <row r="787" spans="3:3" x14ac:dyDescent="0.25">
      <c r="C787" s="85"/>
    </row>
    <row r="788" spans="3:3" x14ac:dyDescent="0.25">
      <c r="C788" s="85"/>
    </row>
    <row r="789" spans="3:3" x14ac:dyDescent="0.25">
      <c r="C789" s="85"/>
    </row>
    <row r="790" spans="3:3" x14ac:dyDescent="0.25">
      <c r="C790" s="85"/>
    </row>
    <row r="791" spans="3:3" x14ac:dyDescent="0.25">
      <c r="C791" s="85"/>
    </row>
    <row r="792" spans="3:3" x14ac:dyDescent="0.25">
      <c r="C792" s="85"/>
    </row>
    <row r="793" spans="3:3" x14ac:dyDescent="0.25">
      <c r="C793" s="85"/>
    </row>
    <row r="794" spans="3:3" x14ac:dyDescent="0.25">
      <c r="C794" s="85"/>
    </row>
    <row r="795" spans="3:3" x14ac:dyDescent="0.25">
      <c r="C795" s="85"/>
    </row>
    <row r="796" spans="3:3" x14ac:dyDescent="0.25">
      <c r="C796" s="85"/>
    </row>
    <row r="797" spans="3:3" x14ac:dyDescent="0.25">
      <c r="C797" s="85"/>
    </row>
    <row r="798" spans="3:3" x14ac:dyDescent="0.25">
      <c r="C798" s="85"/>
    </row>
  </sheetData>
  <sheetProtection algorithmName="SHA-512" hashValue="qfh976Gzsy+6TBsemiDm+ENK/Nt+0EHAxJBst59ApfsQvNoOI3yPNq9m0+qPr4qKhoStZOOmwK/V8rnntqNZ/A==" saltValue="MCV1tcW+y21MdPm8MtNGrQ==" spinCount="100000" sheet="1" objects="1" scenarios="1"/>
  <mergeCells count="64">
    <mergeCell ref="B236:B238"/>
    <mergeCell ref="B185:B187"/>
    <mergeCell ref="B190:B192"/>
    <mergeCell ref="B193:B195"/>
    <mergeCell ref="B198:B201"/>
    <mergeCell ref="B202:B204"/>
    <mergeCell ref="B207:B210"/>
    <mergeCell ref="B214:B216"/>
    <mergeCell ref="B220:B223"/>
    <mergeCell ref="B224:B226"/>
    <mergeCell ref="B229:B231"/>
    <mergeCell ref="A282:V282"/>
    <mergeCell ref="A283:V283"/>
    <mergeCell ref="A284:V284"/>
    <mergeCell ref="A285:V285"/>
    <mergeCell ref="B241:B243"/>
    <mergeCell ref="B247:B249"/>
    <mergeCell ref="B250:B252"/>
    <mergeCell ref="B261:B263"/>
    <mergeCell ref="B268:H268"/>
    <mergeCell ref="A269:B269"/>
    <mergeCell ref="A270:B270"/>
    <mergeCell ref="A271:B271"/>
    <mergeCell ref="A272:B272"/>
    <mergeCell ref="A273:B273"/>
    <mergeCell ref="B256:B258"/>
    <mergeCell ref="A281:V281"/>
    <mergeCell ref="C182:C183"/>
    <mergeCell ref="B136:B138"/>
    <mergeCell ref="C136:C137"/>
    <mergeCell ref="B139:B142"/>
    <mergeCell ref="B145:B148"/>
    <mergeCell ref="B152:B155"/>
    <mergeCell ref="B158:B160"/>
    <mergeCell ref="B161:B163"/>
    <mergeCell ref="B166:B168"/>
    <mergeCell ref="B169:B172"/>
    <mergeCell ref="B176:B179"/>
    <mergeCell ref="B182:B184"/>
    <mergeCell ref="B132:B134"/>
    <mergeCell ref="B63:B65"/>
    <mergeCell ref="B72:B74"/>
    <mergeCell ref="B83:B85"/>
    <mergeCell ref="B102:B104"/>
    <mergeCell ref="B121:B124"/>
    <mergeCell ref="B125:B127"/>
    <mergeCell ref="B128:B130"/>
    <mergeCell ref="B66:B68"/>
    <mergeCell ref="B117:B119"/>
    <mergeCell ref="B46:B48"/>
    <mergeCell ref="B87:B89"/>
    <mergeCell ref="A1:H1"/>
    <mergeCell ref="C2:G2"/>
    <mergeCell ref="A3:E3"/>
    <mergeCell ref="B7:B9"/>
    <mergeCell ref="B35:B37"/>
    <mergeCell ref="B20:B22"/>
    <mergeCell ref="B54:B56"/>
    <mergeCell ref="B14:B17"/>
    <mergeCell ref="G3:H3"/>
    <mergeCell ref="B11:B13"/>
    <mergeCell ref="B28:B30"/>
    <mergeCell ref="B40:B42"/>
    <mergeCell ref="B49:B5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21-22 (кырг)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Comp_100</dc:creator>
  <cp:lastModifiedBy>user</cp:lastModifiedBy>
  <cp:lastPrinted>2019-12-12T08:50:14Z</cp:lastPrinted>
  <dcterms:created xsi:type="dcterms:W3CDTF">2017-10-25T05:10:50Z</dcterms:created>
  <dcterms:modified xsi:type="dcterms:W3CDTF">2022-01-28T04:00:25Z</dcterms:modified>
</cp:coreProperties>
</file>